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4" activeTab="10"/>
  </bookViews>
  <sheets>
    <sheet name="К2 2017" sheetId="1" r:id="rId1"/>
    <sheet name="К2 2016" sheetId="2" r:id="rId2"/>
    <sheet name="К2 2015" sheetId="3" r:id="rId3"/>
    <sheet name="к2 2014" sheetId="4" r:id="rId4"/>
    <sheet name="К-2 2011" sheetId="5" r:id="rId5"/>
    <sheet name="К-2 2009 год" sheetId="6" r:id="rId6"/>
    <sheet name="К2 2018" sheetId="7" r:id="rId7"/>
    <sheet name="Лист2" sheetId="8" r:id="rId8"/>
    <sheet name="Лист3" sheetId="9" r:id="rId9"/>
    <sheet name="К2 2019" sheetId="10" r:id="rId10"/>
    <sheet name="К2 2020" sheetId="11" r:id="rId11"/>
  </sheets>
  <definedNames/>
  <calcPr fullCalcOnLoad="1"/>
</workbook>
</file>

<file path=xl/sharedStrings.xml><?xml version="1.0" encoding="utf-8"?>
<sst xmlns="http://schemas.openxmlformats.org/spreadsheetml/2006/main" count="591" uniqueCount="94">
  <si>
    <t>Виды деятельности</t>
  </si>
  <si>
    <t>Численность населенного пункта</t>
  </si>
  <si>
    <t>До 200</t>
  </si>
  <si>
    <t>чел.</t>
  </si>
  <si>
    <t>От 200 до</t>
  </si>
  <si>
    <t>От 500 до</t>
  </si>
  <si>
    <t>От 2000</t>
  </si>
  <si>
    <t>до 10000</t>
  </si>
  <si>
    <t xml:space="preserve"> От 10000 до 25000 чел.</t>
  </si>
  <si>
    <t>Оказание бытовых услуг</t>
  </si>
  <si>
    <t>Ритуальные услуги</t>
  </si>
  <si>
    <t>0.040</t>
  </si>
  <si>
    <t>0.110</t>
  </si>
  <si>
    <t>0.140</t>
  </si>
  <si>
    <t>0.210</t>
  </si>
  <si>
    <t>0.300</t>
  </si>
  <si>
    <t>Изготовление и ремонт ювелирных изделий</t>
  </si>
  <si>
    <t>0.080</t>
  </si>
  <si>
    <t>0.230</t>
  </si>
  <si>
    <t>0.450</t>
  </si>
  <si>
    <t>0.640</t>
  </si>
  <si>
    <t>Услуги парикмахерских</t>
  </si>
  <si>
    <t>0.200</t>
  </si>
  <si>
    <t>0.250</t>
  </si>
  <si>
    <t>0.480</t>
  </si>
  <si>
    <t>Ремонт мебели</t>
  </si>
  <si>
    <t>Ремонт  жилья и других построек</t>
  </si>
  <si>
    <t>Другие виды , кроме хранения автотранспортных средств на платных стоянках и прокат игровых автоматов, компьютеров, игровых систем</t>
  </si>
  <si>
    <t>0.050</t>
  </si>
  <si>
    <t>0.150</t>
  </si>
  <si>
    <t>0.420</t>
  </si>
  <si>
    <t>Розничная торговля</t>
  </si>
  <si>
    <t>1.Розничная торговля, осуществляемая через объекты стационарной торговой сети, имеющей торговые залы, в том числе:</t>
  </si>
  <si>
    <t>0.010</t>
  </si>
  <si>
    <t>0.060</t>
  </si>
  <si>
    <t>0.130</t>
  </si>
  <si>
    <t>0.360</t>
  </si>
  <si>
    <t>-торговля в аптечных учреждениях, имеющих соответствующие лицензии на изготовление лекарственных средств, хранение и реализацию наркотических препаратов, спирта</t>
  </si>
  <si>
    <t>0.100</t>
  </si>
  <si>
    <t xml:space="preserve">2.Розничная торговля, осуществляемая через объекты  стационарной торговой сети, не имеющие торговых залов, а также через объекты нестационарной торговой сети, площадь торгового места в которых не превышает 5 кв. метров </t>
  </si>
  <si>
    <t>0.120</t>
  </si>
  <si>
    <t>0.240</t>
  </si>
  <si>
    <t xml:space="preserve">3. Розничная торговля, осуществляемая через объекты стационарной торговой сети, не имеющие торговых залов, а также через объекты нестационарной торговой сети, площадь торгового места в которых превышает 5 кв. метров </t>
  </si>
  <si>
    <t>0.090</t>
  </si>
  <si>
    <t>0.220</t>
  </si>
  <si>
    <t>0.270</t>
  </si>
  <si>
    <t>0.310</t>
  </si>
  <si>
    <t>4.Торговля лекарственными средствами, изделиями медицинского назначения, предметами ухода за больными и мед. техникой в ФАП</t>
  </si>
  <si>
    <t>0.030</t>
  </si>
  <si>
    <t>5.Развозная и разносная розничная торговля</t>
  </si>
  <si>
    <t>0.400</t>
  </si>
  <si>
    <t>0.500</t>
  </si>
  <si>
    <t>0.550</t>
  </si>
  <si>
    <t>Оказание услуг общественного питания</t>
  </si>
  <si>
    <t>Оказание услуг общественного питания через объекты организации  общественного питания, имеющие залы обслуживания посетителей</t>
  </si>
  <si>
    <t>Оказание услуг общественного питания через объекты организации  общественного питания, не имеющие залы обслуживания посетителей</t>
  </si>
  <si>
    <t>Услуги общественного питания, осуществляемые в точках (местах) общественного питания, расположенных на территориях медицинских и образовательных учреждений</t>
  </si>
  <si>
    <t>0.070</t>
  </si>
  <si>
    <t>Оказание услуг общественного питания через объекты организации общественного питания, не имеющие залов обслуживания посетителей (питание школьников)</t>
  </si>
  <si>
    <t>0.005</t>
  </si>
  <si>
    <t>Оказание автотранспортных услуг по перевозке грузов</t>
  </si>
  <si>
    <t>1.000</t>
  </si>
  <si>
    <t>Оказание автотранспортных услуг по перевозке пассажиров</t>
  </si>
  <si>
    <t>Оказание услуг по ремонту, техническому обслуживанию и мойке автотранспортных средств</t>
  </si>
  <si>
    <t>Оказание услуг по предоставлению во временное владение ( в пользование) мест для стоянки автотранспортных средств , а также  по хранению автотранспортных средств на платных стоянках</t>
  </si>
  <si>
    <t xml:space="preserve">Распространение наружной рекламы с использованием рекламных конструкций </t>
  </si>
  <si>
    <t>Размещение рекламы на транспортных средствах</t>
  </si>
  <si>
    <t>Оказание ветеринарных услуг</t>
  </si>
  <si>
    <t>Услуги по передаче во временное владение и  (или) в пользование торговых мест, расположенных в объектах стационарной торговой сети, не имеющей торговых залов, объектов нестационарной торговой сети, а также объектов организации общественного питания, не имеющих залов обслуживания посетителей</t>
  </si>
  <si>
    <t>Оказание услуг по временному размещению и проживанию</t>
  </si>
  <si>
    <t>Приложение к решению Совета</t>
  </si>
  <si>
    <t xml:space="preserve">народных депутатов Аннинского </t>
  </si>
  <si>
    <t>муниципального района</t>
  </si>
  <si>
    <t>в зависимости от особенностей ведения предпринимательской деятельности</t>
  </si>
  <si>
    <t>От 2000 до 10000 чел.</t>
  </si>
  <si>
    <t>От 500 до 2000 чел.</t>
  </si>
  <si>
    <t>До 200 чел.</t>
  </si>
  <si>
    <t>От 200 до 500 чел.</t>
  </si>
  <si>
    <t>Услуги по передаче во временное владение и  (или) в пользование торговых мест, расположенных в объектах стационарной торговой сети, не имеющих торговых залов, объектов нестационарной торговой сети, а также объектов организации общественного питания, не имеющих залов обслуживания посетителей</t>
  </si>
  <si>
    <t xml:space="preserve">Значения корректирующего коэффициента базовой доходности К2 </t>
  </si>
  <si>
    <t xml:space="preserve">В том числе услуги общественного питания, осуществляемые в столовых и буфетах </t>
  </si>
  <si>
    <t>1.Розничная торговля, осуществляемая через объекты стационарной торговой сети, имеющей торговые залы ( с алкогольной продукцией)</t>
  </si>
  <si>
    <t>торговля в аптечных учреждениях, имеющих соответствующие лицензии на  хранение и реализацию наркотических препаратов, спирта</t>
  </si>
  <si>
    <t>2.Розничная торговля, осуществляемая через объекты стационарной торговой сети, имеющей торговые залы  ( без алкогольной продукции), в том числе:</t>
  </si>
  <si>
    <t xml:space="preserve">3.Розничная торговля, осуществляемая через объекты  стационарной торговой сети, не имеющие торговых залов, а также через объекты нестационарной торговой сети, площадь торгового места в которых не превышает 5 кв. метров </t>
  </si>
  <si>
    <t xml:space="preserve">4. Розничная торговля, осуществляемая через объекты стационарной торговой сети, не имеющие торговых залов, а также через объекты нестационарной торговой сети, площадь торгового места в которых превышает 5 кв. метров </t>
  </si>
  <si>
    <t>5.Торговля лекарственными средствами, изделиями медицинского назначения, предметами ухода за больными и мед. техникой в ФАП</t>
  </si>
  <si>
    <t>6.Развозная и разносная розничная торговля</t>
  </si>
  <si>
    <t>№ 28 от 24.09.2010г</t>
  </si>
  <si>
    <t>Услуги по передаче во временное владение и  (или) в пользование торговых мест, расположенных в объектах стационарной торговой сети, не имеющих торговых залов, объектов нестационарной торговой сети, а также объектов организации общественного питания, не им</t>
  </si>
  <si>
    <t>№ 83    от    23.11. 2015 г.</t>
  </si>
  <si>
    <t>№  17   от 17.11.   2014 г.</t>
  </si>
  <si>
    <t>№88     от 19.11.   2013 г.</t>
  </si>
  <si>
    <t>№        от                         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</si>
</sst>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00"/>
    <numFmt numFmtId="184" formatCode="0.0000"/>
  </numFmts>
  <fonts count="40">
    <font>
      <sz val="10"/>
      <name val="Arial"/>
      <family val="0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 CE"/>
      <family val="1"/>
    </font>
    <font>
      <b/>
      <sz val="12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3" fillId="0" borderId="0" xfId="0" applyFont="1" applyAlignment="1">
      <alignment/>
    </xf>
    <xf numFmtId="183" fontId="0" fillId="0" borderId="0" xfId="0" applyNumberFormat="1" applyAlignment="1">
      <alignment/>
    </xf>
    <xf numFmtId="183" fontId="3" fillId="0" borderId="11" xfId="0" applyNumberFormat="1" applyFont="1" applyBorder="1" applyAlignment="1">
      <alignment vertical="top" wrapText="1"/>
    </xf>
    <xf numFmtId="0" fontId="4" fillId="0" borderId="0" xfId="0" applyFont="1" applyAlignment="1">
      <alignment/>
    </xf>
    <xf numFmtId="0" fontId="2" fillId="0" borderId="13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183" fontId="3" fillId="0" borderId="14" xfId="0" applyNumberFormat="1" applyFont="1" applyBorder="1" applyAlignment="1">
      <alignment horizontal="center" vertical="top" wrapText="1"/>
    </xf>
    <xf numFmtId="183" fontId="3" fillId="0" borderId="11" xfId="0" applyNumberFormat="1" applyFont="1" applyBorder="1" applyAlignment="1">
      <alignment horizontal="right" vertical="top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15" xfId="0" applyFont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view="pageBreakPreview" zoomScaleSheetLayoutView="100" zoomScalePageLayoutView="0" workbookViewId="0" topLeftCell="A34">
      <selection activeCell="B40" sqref="B40"/>
    </sheetView>
  </sheetViews>
  <sheetFormatPr defaultColWidth="9.140625" defaultRowHeight="12.75"/>
  <cols>
    <col min="1" max="1" width="41.7109375" style="0" customWidth="1"/>
  </cols>
  <sheetData>
    <row r="1" spans="1:6" ht="12.75">
      <c r="A1" s="12"/>
      <c r="B1" s="12"/>
      <c r="C1" s="12" t="s">
        <v>70</v>
      </c>
      <c r="D1" s="12"/>
      <c r="E1" s="12"/>
      <c r="F1" s="12"/>
    </row>
    <row r="2" spans="1:6" ht="12.75">
      <c r="A2" s="12"/>
      <c r="B2" s="12"/>
      <c r="C2" s="12" t="s">
        <v>71</v>
      </c>
      <c r="D2" s="12"/>
      <c r="E2" s="12"/>
      <c r="F2" s="12"/>
    </row>
    <row r="3" spans="1:6" ht="12.75">
      <c r="A3" s="12"/>
      <c r="B3" s="12"/>
      <c r="C3" s="12" t="s">
        <v>72</v>
      </c>
      <c r="D3" s="12"/>
      <c r="E3" s="12"/>
      <c r="F3" s="12"/>
    </row>
    <row r="4" spans="1:6" ht="12.75">
      <c r="A4" s="12"/>
      <c r="B4" s="12"/>
      <c r="C4" s="12"/>
      <c r="D4" s="12"/>
      <c r="E4" s="12"/>
      <c r="F4" s="12"/>
    </row>
    <row r="5" spans="1:6" ht="12.75">
      <c r="A5" s="12"/>
      <c r="B5" s="12"/>
      <c r="C5" s="17" t="s">
        <v>93</v>
      </c>
      <c r="D5" s="17"/>
      <c r="E5" s="17"/>
      <c r="F5" s="12"/>
    </row>
    <row r="6" spans="1:6" ht="12.75">
      <c r="A6" s="12"/>
      <c r="B6" s="12"/>
      <c r="C6" s="12"/>
      <c r="D6" s="12"/>
      <c r="E6" s="12"/>
      <c r="F6" s="12"/>
    </row>
    <row r="7" spans="1:6" ht="15.75">
      <c r="A7" s="18" t="s">
        <v>79</v>
      </c>
      <c r="B7" s="18"/>
      <c r="C7" s="18"/>
      <c r="D7" s="18"/>
      <c r="E7" s="18"/>
      <c r="F7" s="18"/>
    </row>
    <row r="8" spans="1:6" ht="15.75">
      <c r="A8" s="18" t="s">
        <v>73</v>
      </c>
      <c r="B8" s="18"/>
      <c r="C8" s="18"/>
      <c r="D8" s="18"/>
      <c r="E8" s="18"/>
      <c r="F8" s="18"/>
    </row>
    <row r="10" spans="1:6" ht="14.25" customHeight="1">
      <c r="A10" s="19" t="s">
        <v>0</v>
      </c>
      <c r="B10" s="22" t="s">
        <v>1</v>
      </c>
      <c r="C10" s="23"/>
      <c r="D10" s="23"/>
      <c r="E10" s="23"/>
      <c r="F10" s="24"/>
    </row>
    <row r="11" spans="1:6" ht="12.75">
      <c r="A11" s="20"/>
      <c r="B11" s="25" t="s">
        <v>76</v>
      </c>
      <c r="C11" s="25" t="s">
        <v>77</v>
      </c>
      <c r="D11" s="25" t="s">
        <v>75</v>
      </c>
      <c r="E11" s="25" t="s">
        <v>74</v>
      </c>
      <c r="F11" s="25" t="s">
        <v>8</v>
      </c>
    </row>
    <row r="12" spans="1:6" ht="12.75" customHeight="1">
      <c r="A12" s="20"/>
      <c r="B12" s="26"/>
      <c r="C12" s="26"/>
      <c r="D12" s="26"/>
      <c r="E12" s="26"/>
      <c r="F12" s="28"/>
    </row>
    <row r="13" spans="1:6" ht="12.75">
      <c r="A13" s="20"/>
      <c r="B13" s="26"/>
      <c r="C13" s="26"/>
      <c r="D13" s="26"/>
      <c r="E13" s="26"/>
      <c r="F13" s="28"/>
    </row>
    <row r="14" spans="1:6" ht="12.75">
      <c r="A14" s="20"/>
      <c r="B14" s="26"/>
      <c r="C14" s="26"/>
      <c r="D14" s="26"/>
      <c r="E14" s="26"/>
      <c r="F14" s="28"/>
    </row>
    <row r="15" spans="1:6" ht="12.75">
      <c r="A15" s="21"/>
      <c r="B15" s="27"/>
      <c r="C15" s="27"/>
      <c r="D15" s="27"/>
      <c r="E15" s="27"/>
      <c r="F15" s="29"/>
    </row>
    <row r="16" spans="1:6" ht="15" customHeight="1">
      <c r="A16" s="22" t="s">
        <v>9</v>
      </c>
      <c r="B16" s="23"/>
      <c r="C16" s="23"/>
      <c r="D16" s="23"/>
      <c r="E16" s="23"/>
      <c r="F16" s="24"/>
    </row>
    <row r="17" spans="1:6" ht="15">
      <c r="A17" s="6" t="s">
        <v>10</v>
      </c>
      <c r="B17" s="16">
        <f>'К-2 2011'!B17*1.054*1.057*1.082*1.057</f>
        <v>0.07007781234146</v>
      </c>
      <c r="C17" s="16">
        <f>'К-2 2011'!C17*1.054*1.057*1.082*1.057</f>
        <v>0.19271398393901504</v>
      </c>
      <c r="D17" s="16">
        <f>'К-2 2011'!D17*1.054*1.057*1.082*1.057</f>
        <v>0.24527234319511004</v>
      </c>
      <c r="E17" s="16">
        <f>'К-2 2011'!E17*1.054*1.057*1.082*1.057</f>
        <v>0.36790851479266506</v>
      </c>
      <c r="F17" s="16">
        <f>'К-2 2011'!F17*1.054*1.057*1.082*1.057</f>
        <v>0.52558359256095</v>
      </c>
    </row>
    <row r="18" spans="1:6" ht="15">
      <c r="A18" s="6" t="s">
        <v>16</v>
      </c>
      <c r="B18" s="16">
        <f>'К-2 2011'!B18*1.054*1.057*1.082*1.057</f>
        <v>0.14015562468292</v>
      </c>
      <c r="C18" s="16">
        <f>'К-2 2011'!C18*1.054*1.057*1.082*1.057</f>
        <v>0.4029474209633951</v>
      </c>
      <c r="D18" s="16">
        <f>'К-2 2011'!D18*1.054*1.057*1.082*1.057</f>
        <v>0.52558359256095</v>
      </c>
      <c r="E18" s="16">
        <f>'К-2 2011'!E18*1.054*1.057*1.082*1.057</f>
        <v>0.7883753888414251</v>
      </c>
      <c r="F18" s="16">
        <f>'К-2 2011'!F18*1.054*1.057*1.082*1.057</f>
        <v>1.12124499746336</v>
      </c>
    </row>
    <row r="19" spans="1:6" ht="15">
      <c r="A19" s="6" t="s">
        <v>21</v>
      </c>
      <c r="B19" s="16">
        <f>'К-2 2011'!B19*1.054*1.057*1.082*1.057</f>
        <v>0.14015562468292</v>
      </c>
      <c r="C19" s="16">
        <f>'К-2 2011'!C19*1.054*1.057*1.082*1.057</f>
        <v>0.35038906170730005</v>
      </c>
      <c r="D19" s="16">
        <f>'К-2 2011'!D19*1.054*1.057*1.082*1.057</f>
        <v>0.43798632713412505</v>
      </c>
      <c r="E19" s="16">
        <f>'К-2 2011'!E19*1.054*1.057*1.082*1.057</f>
        <v>0.52558359256095</v>
      </c>
      <c r="F19" s="16">
        <f>'К-2 2011'!F19*1.054*1.057*1.082*1.057</f>
        <v>0.84093374809752</v>
      </c>
    </row>
    <row r="20" spans="1:6" ht="15">
      <c r="A20" s="6" t="s">
        <v>25</v>
      </c>
      <c r="B20" s="16">
        <f>'К-2 2011'!B20*1.054*1.057*1.082*1.057</f>
        <v>0.14015562468292</v>
      </c>
      <c r="C20" s="16">
        <f>'К-2 2011'!C20*1.054*1.057*1.082*1.057</f>
        <v>0.4029474209633951</v>
      </c>
      <c r="D20" s="16">
        <f>'К-2 2011'!D20*1.054*1.057*1.082*1.057</f>
        <v>0.52558359256095</v>
      </c>
      <c r="E20" s="16">
        <f>'К-2 2011'!E20*1.054*1.057*1.082*1.057</f>
        <v>0.7883753888414251</v>
      </c>
      <c r="F20" s="16">
        <f>'К-2 2011'!F20*1.054*1.057*1.082*1.057</f>
        <v>1.12124499746336</v>
      </c>
    </row>
    <row r="21" spans="1:6" ht="15">
      <c r="A21" s="6" t="s">
        <v>26</v>
      </c>
      <c r="B21" s="16">
        <f>'К-2 2011'!B21*1.054*1.057*1.082*1.057</f>
        <v>0.14015562468292</v>
      </c>
      <c r="C21" s="16">
        <f>'К-2 2011'!C21*1.054*1.057*1.082*1.057</f>
        <v>0.4029474209633951</v>
      </c>
      <c r="D21" s="16">
        <f>'К-2 2011'!D21*1.054*1.057*1.082*1.057</f>
        <v>0.52558359256095</v>
      </c>
      <c r="E21" s="16">
        <f>'К-2 2011'!E21*1.054*1.057*1.082*1.057</f>
        <v>0.7883753888414251</v>
      </c>
      <c r="F21" s="16">
        <f>'К-2 2011'!F21*1.054*1.057*1.082*1.057</f>
        <v>1.12124499746336</v>
      </c>
    </row>
    <row r="22" spans="1:6" ht="62.25" customHeight="1">
      <c r="A22" s="6" t="s">
        <v>27</v>
      </c>
      <c r="B22" s="16">
        <f>'К-2 2011'!B22*1.054*1.057*1.082*1.057</f>
        <v>0.08759726542682501</v>
      </c>
      <c r="C22" s="16">
        <f>'К-2 2011'!C22*1.054*1.057*1.082*1.057</f>
        <v>0.262791796280475</v>
      </c>
      <c r="D22" s="16">
        <f>'К-2 2011'!D22*1.054*1.057*1.082*1.057</f>
        <v>0.35038906170730005</v>
      </c>
      <c r="E22" s="16">
        <f>'К-2 2011'!E22*1.054*1.057*1.082*1.057</f>
        <v>0.52558359256095</v>
      </c>
      <c r="F22" s="16">
        <f>'К-2 2011'!F22*1.054*1.057*1.082*1.057</f>
        <v>0.7358170295853301</v>
      </c>
    </row>
    <row r="23" spans="1:6" ht="15" customHeight="1">
      <c r="A23" s="22" t="s">
        <v>31</v>
      </c>
      <c r="B23" s="23"/>
      <c r="C23" s="23"/>
      <c r="D23" s="23"/>
      <c r="E23" s="23"/>
      <c r="F23" s="24"/>
    </row>
    <row r="24" spans="1:6" ht="62.25" customHeight="1">
      <c r="A24" s="6" t="s">
        <v>81</v>
      </c>
      <c r="B24" s="11">
        <f>'К-2 2011'!B24*1.054*1.047*1.07*1.055</f>
        <v>0.021333106921012503</v>
      </c>
      <c r="C24" s="11">
        <f>'К-2 2011'!C24*1.054*1.047*1.07*1.055</f>
        <v>0.127998641526075</v>
      </c>
      <c r="D24" s="11">
        <f>'К-2 2011'!D24*1.054*1.047*1.07*1.055</f>
        <v>0.27733038997316256</v>
      </c>
      <c r="E24" s="11">
        <f>'К-2 2011'!E24*1.054*1.047*1.07*1.055</f>
        <v>0.31999660381518746</v>
      </c>
      <c r="F24" s="11">
        <f>'К-2 2011'!F24*1.054*1.047*1.07*1.055</f>
        <v>0.7679918491564501</v>
      </c>
    </row>
    <row r="25" spans="1:6" ht="60.75" customHeight="1">
      <c r="A25" s="6" t="s">
        <v>83</v>
      </c>
      <c r="B25" s="11">
        <f>'К-2 2011'!B25*1.054*1.047*1.07*1.055</f>
        <v>0.017128771980375</v>
      </c>
      <c r="C25" s="11">
        <f>'К-2 2011'!C25*1.054*1.047*1.07*1.055</f>
        <v>0.10277263188225</v>
      </c>
      <c r="D25" s="11">
        <f>'К-2 2011'!D25*1.054*1.047*1.07*1.055</f>
        <v>0.22267403574487502</v>
      </c>
      <c r="E25" s="11">
        <f>'К-2 2011'!E25*1.054*1.047*1.07*1.055</f>
        <v>0.256931579705625</v>
      </c>
      <c r="F25" s="11">
        <f>'К-2 2011'!F25*1.054*1.047*1.07*1.055</f>
        <v>0.6166357912935001</v>
      </c>
    </row>
    <row r="26" spans="1:6" ht="78.75" customHeight="1">
      <c r="A26" s="6" t="s">
        <v>82</v>
      </c>
      <c r="B26" s="11">
        <f>'К-2 2011'!B26*1.054*1.047*1.07*1.055</f>
        <v>0.017128771980375</v>
      </c>
      <c r="C26" s="11">
        <f>'К-2 2011'!C26*1.054*1.047*1.07*1.055</f>
        <v>0.10277263188225</v>
      </c>
      <c r="D26" s="11">
        <f>'К-2 2011'!D26*1.054*1.047*1.07*1.055</f>
        <v>0.17128771980375</v>
      </c>
      <c r="E26" s="11">
        <f>'К-2 2011'!E26*1.054*1.047*1.07*1.055</f>
        <v>0.17128771980375</v>
      </c>
      <c r="F26" s="11">
        <f>'К-2 2011'!F26*1.054*1.047*1.07*1.055</f>
        <v>0.3425754396075</v>
      </c>
    </row>
    <row r="27" spans="1:6" ht="91.5" customHeight="1">
      <c r="A27" s="6" t="s">
        <v>84</v>
      </c>
      <c r="B27" s="11">
        <f>'К-2 2011'!B27*1.054*1.047*1.07*1.055</f>
        <v>0.17539862507904</v>
      </c>
      <c r="C27" s="11">
        <f>'К-2 2011'!C27*1.054*1.047*1.07*1.055</f>
        <v>0.35216755191651</v>
      </c>
      <c r="D27" s="11">
        <f>'К-2 2011'!D27*1.054*1.047*1.07*1.055</f>
        <v>0.5289364787539801</v>
      </c>
      <c r="E27" s="11">
        <f>'К-2 2011'!E27*1.054*1.047*1.07*1.055</f>
        <v>0.6166357912935001</v>
      </c>
      <c r="F27" s="11">
        <f>'К-2 2011'!F27*1.054*1.047*1.07*1.055</f>
        <v>0.70433510383302</v>
      </c>
    </row>
    <row r="28" spans="1:6" ht="90" customHeight="1">
      <c r="A28" s="6" t="s">
        <v>85</v>
      </c>
      <c r="B28" s="11">
        <f>'К-2 2011'!B28*1.054*1.047*1.07*1.055</f>
        <v>0.15347379694416002</v>
      </c>
      <c r="C28" s="11">
        <f>'К-2 2011'!C28*1.054*1.047*1.07*1.055</f>
        <v>0.37683298356825007</v>
      </c>
      <c r="D28" s="11">
        <f>'К-2 2011'!D28*1.054*1.047*1.07*1.055</f>
        <v>0.46179169259091</v>
      </c>
      <c r="E28" s="11">
        <f>'К-2 2011'!E28*1.054*1.047*1.07*1.055</f>
        <v>0.53030678051241</v>
      </c>
      <c r="F28" s="11">
        <f>'К-2 2011'!F28*1.054*1.047*1.07*1.055</f>
        <v>0.6166357912935001</v>
      </c>
    </row>
    <row r="29" spans="1:6" ht="60.75" customHeight="1">
      <c r="A29" s="6" t="s">
        <v>86</v>
      </c>
      <c r="B29" s="11">
        <f>'К-2 2011'!B29*1.054*1.047*1.07*1.055</f>
        <v>0.013703017584300002</v>
      </c>
      <c r="C29" s="11">
        <f>'К-2 2011'!C29*1.054*1.047*1.07*1.055</f>
        <v>0.0411090527529</v>
      </c>
      <c r="D29" s="11">
        <f>'К-2 2011'!D29*1.054*1.047*1.07*1.055</f>
        <v>0.0411090527529</v>
      </c>
      <c r="E29" s="11">
        <f>'К-2 2011'!E29*1.054*1.047*1.07*1.055</f>
        <v>0.0411090527529</v>
      </c>
      <c r="F29" s="11">
        <f>'К-2 2011'!F29*1.054*1.047*1.07*1.055</f>
        <v>0.0411090527529</v>
      </c>
    </row>
    <row r="30" spans="1:6" ht="15">
      <c r="A30" s="6" t="s">
        <v>87</v>
      </c>
      <c r="B30" s="11">
        <f>'К-2 2011'!B30*1.054*1.047*1.07*1.055</f>
        <v>0.17128771980375</v>
      </c>
      <c r="C30" s="11">
        <f>'К-2 2011'!C30*1.054*1.047*1.07*1.055</f>
        <v>0.3425754396075</v>
      </c>
      <c r="D30" s="11">
        <f>'К-2 2011'!D30*1.054*1.047*1.07*1.055</f>
        <v>0.685150879215</v>
      </c>
      <c r="E30" s="11">
        <f>'К-2 2011'!E30*1.054*1.047*1.07*1.055</f>
        <v>0.85643859901875</v>
      </c>
      <c r="F30" s="11">
        <f>'К-2 2011'!F30*1.054*1.047*1.07*1.055</f>
        <v>0.9420824589206251</v>
      </c>
    </row>
    <row r="31" spans="1:6" ht="15" customHeight="1">
      <c r="A31" s="22" t="s">
        <v>53</v>
      </c>
      <c r="B31" s="23"/>
      <c r="C31" s="23"/>
      <c r="D31" s="23"/>
      <c r="E31" s="23"/>
      <c r="F31" s="24"/>
    </row>
    <row r="32" spans="1:6" ht="60" customHeight="1">
      <c r="A32" s="6" t="s">
        <v>54</v>
      </c>
      <c r="B32" s="11">
        <f>'К-2 2011'!B32*1.054*1.05*1.074*1.053</f>
        <v>0.01720938143925</v>
      </c>
      <c r="C32" s="11">
        <f>'К-2 2011'!C32*1.054*1.05*1.074*1.053</f>
        <v>0.1032562886355</v>
      </c>
      <c r="D32" s="11">
        <f>'К-2 2011'!D32*1.054*1.05*1.074*1.053</f>
        <v>0.17209381439250004</v>
      </c>
      <c r="E32" s="11">
        <f>'К-2 2011'!E32*1.054*1.05*1.074*1.053</f>
        <v>0.5162814431775001</v>
      </c>
      <c r="F32" s="11">
        <f>'К-2 2011'!F32*1.054*1.05*1.074*1.053</f>
        <v>0.8604690719625001</v>
      </c>
    </row>
    <row r="33" spans="1:6" ht="34.5" customHeight="1">
      <c r="A33" s="6" t="s">
        <v>80</v>
      </c>
      <c r="B33" s="11">
        <f>'К-2 2011'!B33*1.054*1.05*1.074*1.053</f>
        <v>0.017897756696820002</v>
      </c>
      <c r="C33" s="11">
        <f>'К-2 2011'!C33*1.054*1.05*1.074*1.053</f>
        <v>0.1032562886355</v>
      </c>
      <c r="D33" s="11">
        <f>'К-2 2011'!D33*1.054*1.05*1.074*1.053</f>
        <v>0.17209381439250004</v>
      </c>
      <c r="E33" s="11">
        <f>'К-2 2011'!E33*1.054*1.05*1.074*1.053</f>
        <v>0.25882909684632005</v>
      </c>
      <c r="F33" s="11">
        <f>'К-2 2011'!F33*1.054*1.05*1.074*1.053</f>
        <v>0.4309229112388201</v>
      </c>
    </row>
    <row r="34" spans="1:6" ht="59.25" customHeight="1">
      <c r="A34" s="6" t="s">
        <v>55</v>
      </c>
      <c r="B34" s="11">
        <f>'К-2 2011'!B34*1.054*1.05*1.074*1.053</f>
        <v>0.01720938143925</v>
      </c>
      <c r="C34" s="11">
        <f>'К-2 2011'!C34*1.054*1.05*1.074*1.053</f>
        <v>0.1032562886355</v>
      </c>
      <c r="D34" s="11">
        <f>'К-2 2011'!D34*1.054*1.05*1.074*1.053</f>
        <v>0.17209381439250004</v>
      </c>
      <c r="E34" s="11">
        <f>'К-2 2011'!E34*1.054*1.05*1.074*1.053</f>
        <v>0.5162814431775001</v>
      </c>
      <c r="F34" s="11">
        <f>'К-2 2011'!F34*1.054*1.05*1.074*1.053</f>
        <v>0.8604690719625001</v>
      </c>
    </row>
    <row r="35" spans="1:6" ht="75" customHeight="1">
      <c r="A35" s="6" t="s">
        <v>56</v>
      </c>
      <c r="B35" s="11">
        <f>'К-2 2011'!B35*1.054*1.05*1.074*1.053</f>
        <v>0.013767505151400003</v>
      </c>
      <c r="C35" s="11">
        <f>'К-2 2011'!C35*1.054*1.05*1.074*1.053</f>
        <v>0.05507002060560001</v>
      </c>
      <c r="D35" s="11">
        <f>'К-2 2011'!D35*1.054*1.05*1.074*1.053</f>
        <v>0.068837525757</v>
      </c>
      <c r="E35" s="11">
        <f>'К-2 2011'!E35*1.054*1.05*1.074*1.053</f>
        <v>0.09637253605980003</v>
      </c>
      <c r="F35" s="11">
        <f>'К-2 2011'!F35*1.054*1.05*1.074*1.053</f>
        <v>0.12390754636260001</v>
      </c>
    </row>
    <row r="36" spans="1:6" ht="60" customHeight="1">
      <c r="A36" s="6" t="s">
        <v>58</v>
      </c>
      <c r="B36" s="11">
        <f>'К-2 2011'!B36*1.054*1.05*1.074*1.053</f>
        <v>0.0068837525757000015</v>
      </c>
      <c r="C36" s="11">
        <f>'К-2 2011'!C36*1.054*1.05*1.074*1.053</f>
        <v>0.0068837525757000015</v>
      </c>
      <c r="D36" s="11">
        <f>'К-2 2011'!D36*1.054*1.05*1.074*1.053</f>
        <v>0.0068837525757000015</v>
      </c>
      <c r="E36" s="11">
        <f>'К-2 2011'!E36*1.054*1.05*1.074*1.053</f>
        <v>0.0068837525757000015</v>
      </c>
      <c r="F36" s="11">
        <f>'К-2 2011'!F36*1.054*1.05*1.074*1.053</f>
        <v>0.0068837525757000015</v>
      </c>
    </row>
    <row r="37" spans="1:6" ht="15" customHeight="1">
      <c r="A37" s="22" t="s">
        <v>60</v>
      </c>
      <c r="B37" s="23"/>
      <c r="C37" s="23"/>
      <c r="D37" s="23"/>
      <c r="E37" s="23"/>
      <c r="F37" s="24"/>
    </row>
    <row r="38" spans="1:6" ht="15.75">
      <c r="A38" s="8"/>
      <c r="B38" s="11">
        <v>1</v>
      </c>
      <c r="C38" s="11">
        <v>1</v>
      </c>
      <c r="D38" s="11">
        <v>1</v>
      </c>
      <c r="E38" s="11">
        <v>1</v>
      </c>
      <c r="F38" s="11">
        <v>1</v>
      </c>
    </row>
    <row r="39" spans="1:6" ht="15" customHeight="1">
      <c r="A39" s="22" t="s">
        <v>62</v>
      </c>
      <c r="B39" s="23"/>
      <c r="C39" s="23"/>
      <c r="D39" s="23"/>
      <c r="E39" s="23"/>
      <c r="F39" s="24"/>
    </row>
    <row r="40" spans="1:6" ht="15.75">
      <c r="A40" s="8"/>
      <c r="B40" s="11">
        <f>'К-2 2011'!B40*1.054*1.057*1.082*1.057</f>
        <v>0.35038906170730005</v>
      </c>
      <c r="C40" s="11">
        <f>'К-2 2011'!C40*1.054*1.057*1.082*1.057</f>
        <v>0.35038906170730005</v>
      </c>
      <c r="D40" s="11">
        <f>'К-2 2011'!D40*1.054*1.057*1.082*1.057</f>
        <v>0.35038906170730005</v>
      </c>
      <c r="E40" s="11">
        <f>'К-2 2011'!E40*1.054*1.057*1.082*1.057</f>
        <v>0.35038906170730005</v>
      </c>
      <c r="F40" s="11">
        <f>'К-2 2011'!F40*1.054*1.057*1.082*1.057</f>
        <v>0.35038906170730005</v>
      </c>
    </row>
    <row r="41" spans="1:6" ht="30" customHeight="1">
      <c r="A41" s="22" t="s">
        <v>63</v>
      </c>
      <c r="B41" s="23"/>
      <c r="C41" s="23"/>
      <c r="D41" s="23"/>
      <c r="E41" s="23"/>
      <c r="F41" s="24"/>
    </row>
    <row r="42" spans="1:6" ht="15.75">
      <c r="A42" s="8"/>
      <c r="B42" s="11">
        <f>'К-2 2011'!B42*1.054*1.057*1.082*1.057</f>
        <v>0.17519453085365003</v>
      </c>
      <c r="C42" s="11">
        <f>'К-2 2011'!C42*1.054*1.057*1.082*1.057</f>
        <v>0.262791796280475</v>
      </c>
      <c r="D42" s="11">
        <f>'К-2 2011'!D42*1.054*1.057*1.082*1.057</f>
        <v>0.35038906170730005</v>
      </c>
      <c r="E42" s="11">
        <f>'К-2 2011'!E42*1.054*1.057*1.082*1.057</f>
        <v>0.52558359256095</v>
      </c>
      <c r="F42" s="11">
        <f>'К-2 2011'!F42*1.054*1.057*1.082*1.057</f>
        <v>0.84093374809752</v>
      </c>
    </row>
    <row r="43" spans="1:6" ht="45" customHeight="1">
      <c r="A43" s="22" t="s">
        <v>64</v>
      </c>
      <c r="B43" s="23"/>
      <c r="C43" s="23"/>
      <c r="D43" s="23"/>
      <c r="E43" s="23"/>
      <c r="F43" s="24"/>
    </row>
    <row r="44" spans="1:6" ht="15.75">
      <c r="A44" s="8"/>
      <c r="B44" s="11">
        <v>1</v>
      </c>
      <c r="C44" s="11">
        <v>1</v>
      </c>
      <c r="D44" s="11">
        <v>1</v>
      </c>
      <c r="E44" s="11">
        <v>1</v>
      </c>
      <c r="F44" s="11">
        <v>1</v>
      </c>
    </row>
    <row r="45" spans="1:6" ht="30" customHeight="1">
      <c r="A45" s="22" t="s">
        <v>65</v>
      </c>
      <c r="B45" s="23"/>
      <c r="C45" s="23"/>
      <c r="D45" s="23"/>
      <c r="E45" s="23"/>
      <c r="F45" s="24"/>
    </row>
    <row r="46" spans="1:6" ht="15.75">
      <c r="A46" s="8"/>
      <c r="B46" s="11">
        <f>'К-2 2011'!B46*1.054*1.057*1.082*1.057</f>
        <v>0.08759726542682501</v>
      </c>
      <c r="C46" s="11">
        <f>'К-2 2011'!C46*1.054*1.057*1.082*1.057</f>
        <v>0.08759726542682501</v>
      </c>
      <c r="D46" s="11">
        <f>'К-2 2011'!D46*1.054*1.057*1.082*1.057</f>
        <v>0.08759726542682501</v>
      </c>
      <c r="E46" s="11">
        <f>'К-2 2011'!E46*1.054*1.057*1.082*1.057</f>
        <v>0.08759726542682501</v>
      </c>
      <c r="F46" s="11">
        <f>'К-2 2011'!F46*1.054*1.057*1.082*1.057</f>
        <v>0.17519453085365003</v>
      </c>
    </row>
    <row r="47" spans="1:6" ht="15" customHeight="1">
      <c r="A47" s="22" t="s">
        <v>66</v>
      </c>
      <c r="B47" s="23"/>
      <c r="C47" s="23"/>
      <c r="D47" s="23"/>
      <c r="E47" s="23"/>
      <c r="F47" s="24"/>
    </row>
    <row r="48" spans="1:6" ht="15.75">
      <c r="A48" s="8"/>
      <c r="B48" s="11">
        <f>'К-2 2011'!B48*1.054*1.057*1.082*1.057</f>
        <v>0.08759726542682501</v>
      </c>
      <c r="C48" s="11">
        <f>'К-2 2011'!C48*1.054*1.057*1.082*1.057</f>
        <v>0.08759726542682501</v>
      </c>
      <c r="D48" s="11">
        <f>'К-2 2011'!D48*1.054*1.057*1.082*1.057</f>
        <v>0.08759726542682501</v>
      </c>
      <c r="E48" s="11">
        <f>'К-2 2011'!E48*1.054*1.057*1.082*1.057</f>
        <v>0.08759726542682501</v>
      </c>
      <c r="F48" s="11">
        <f>'К-2 2011'!F48*1.054*1.057*1.082*1.057</f>
        <v>0.17519453085365003</v>
      </c>
    </row>
    <row r="49" spans="1:6" ht="15" customHeight="1">
      <c r="A49" s="22" t="s">
        <v>67</v>
      </c>
      <c r="B49" s="23"/>
      <c r="C49" s="23"/>
      <c r="D49" s="23"/>
      <c r="E49" s="23"/>
      <c r="F49" s="24"/>
    </row>
    <row r="50" spans="1:6" ht="15.75">
      <c r="A50" s="8"/>
      <c r="B50" s="11">
        <f>'К-2 2011'!B50*1.054*1.057*1.082*1.057</f>
        <v>0.007007781234146001</v>
      </c>
      <c r="C50" s="11">
        <f>'К-2 2011'!C50*1.054*1.057*1.082*1.057</f>
        <v>0.007007781234146001</v>
      </c>
      <c r="D50" s="11">
        <f>'К-2 2011'!D50*1.054*1.057*1.082*1.057</f>
        <v>0.007007781234146001</v>
      </c>
      <c r="E50" s="11">
        <f>'К-2 2011'!E50*1.054*1.057*1.082*1.057</f>
        <v>0.007007781234146001</v>
      </c>
      <c r="F50" s="11">
        <f>'К-2 2011'!F50*1.054*1.057*1.082*1.057</f>
        <v>0.007007781234146001</v>
      </c>
    </row>
    <row r="51" spans="1:6" ht="62.25" customHeight="1">
      <c r="A51" s="22" t="s">
        <v>78</v>
      </c>
      <c r="B51" s="23"/>
      <c r="C51" s="23"/>
      <c r="D51" s="23"/>
      <c r="E51" s="23"/>
      <c r="F51" s="24"/>
    </row>
    <row r="52" spans="1:6" ht="15.75">
      <c r="A52" s="8"/>
      <c r="B52" s="11">
        <v>1</v>
      </c>
      <c r="C52" s="11">
        <v>1</v>
      </c>
      <c r="D52" s="11">
        <v>1</v>
      </c>
      <c r="E52" s="11">
        <v>1</v>
      </c>
      <c r="F52" s="11">
        <v>1</v>
      </c>
    </row>
    <row r="53" spans="1:6" ht="15" customHeight="1">
      <c r="A53" s="22" t="s">
        <v>69</v>
      </c>
      <c r="B53" s="23"/>
      <c r="C53" s="23"/>
      <c r="D53" s="23"/>
      <c r="E53" s="23"/>
      <c r="F53" s="24"/>
    </row>
    <row r="54" spans="1:6" ht="15.75">
      <c r="A54" s="8"/>
      <c r="B54" s="11">
        <f>'К-2 2011'!B54*1.054*1.057*1.082*1.057</f>
        <v>0.0087597265426825</v>
      </c>
      <c r="C54" s="11">
        <f>'К-2 2011'!C54*1.054*1.057*1.082*1.057</f>
        <v>0.0087597265426825</v>
      </c>
      <c r="D54" s="11">
        <f>'К-2 2011'!D54*1.054*1.057*1.082*1.057</f>
        <v>0.0087597265426825</v>
      </c>
      <c r="E54" s="11">
        <f>'К-2 2011'!E54*1.054*1.057*1.082*1.057</f>
        <v>0.0087597265426825</v>
      </c>
      <c r="F54" s="11">
        <f>'К-2 2011'!F54*1.054*1.057*1.082*1.057</f>
        <v>0.8759726542682501</v>
      </c>
    </row>
    <row r="55" ht="15">
      <c r="A55" s="9"/>
    </row>
  </sheetData>
  <sheetProtection/>
  <mergeCells count="22">
    <mergeCell ref="A43:F43"/>
    <mergeCell ref="A45:F45"/>
    <mergeCell ref="A47:F47"/>
    <mergeCell ref="A49:F49"/>
    <mergeCell ref="A51:F51"/>
    <mergeCell ref="A53:F53"/>
    <mergeCell ref="A16:F16"/>
    <mergeCell ref="A23:F23"/>
    <mergeCell ref="A31:F31"/>
    <mergeCell ref="A37:F37"/>
    <mergeCell ref="A39:F39"/>
    <mergeCell ref="A41:F41"/>
    <mergeCell ref="C5:E5"/>
    <mergeCell ref="A7:F7"/>
    <mergeCell ref="A8:F8"/>
    <mergeCell ref="A10:A15"/>
    <mergeCell ref="B10:F10"/>
    <mergeCell ref="B11:B15"/>
    <mergeCell ref="C11:C15"/>
    <mergeCell ref="D11:D15"/>
    <mergeCell ref="E11:E15"/>
    <mergeCell ref="F11:F15"/>
  </mergeCells>
  <printOptions/>
  <pageMargins left="0.7874015748031497" right="0.1968503937007874" top="0.7874015748031497" bottom="0.7874015748031497" header="0.5118110236220472" footer="0.5118110236220472"/>
  <pageSetup horizontalDpi="600" verticalDpi="600" orientation="portrait" paperSize="9" scale="96" r:id="rId1"/>
  <rowBreaks count="1" manualBreakCount="1">
    <brk id="28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F54"/>
  <sheetViews>
    <sheetView zoomScalePageLayoutView="0" workbookViewId="0" topLeftCell="A37">
      <selection activeCell="D22" sqref="D22"/>
    </sheetView>
  </sheetViews>
  <sheetFormatPr defaultColWidth="9.140625" defaultRowHeight="12.75"/>
  <cols>
    <col min="1" max="1" width="30.8515625" style="0" customWidth="1"/>
    <col min="2" max="3" width="10.7109375" style="0" customWidth="1"/>
    <col min="4" max="4" width="11.421875" style="0" customWidth="1"/>
    <col min="5" max="5" width="12.28125" style="0" customWidth="1"/>
    <col min="6" max="6" width="11.140625" style="0" customWidth="1"/>
  </cols>
  <sheetData>
    <row r="1" spans="1:6" ht="12.75">
      <c r="A1" s="12"/>
      <c r="B1" s="12"/>
      <c r="C1" s="12" t="s">
        <v>70</v>
      </c>
      <c r="D1" s="12"/>
      <c r="E1" s="12"/>
      <c r="F1" s="12"/>
    </row>
    <row r="2" spans="1:6" ht="12.75">
      <c r="A2" s="12"/>
      <c r="B2" s="12"/>
      <c r="C2" s="12" t="s">
        <v>71</v>
      </c>
      <c r="D2" s="12"/>
      <c r="E2" s="12"/>
      <c r="F2" s="12"/>
    </row>
    <row r="3" spans="1:6" ht="12.75">
      <c r="A3" s="12"/>
      <c r="B3" s="12"/>
      <c r="C3" s="12" t="s">
        <v>72</v>
      </c>
      <c r="D3" s="12"/>
      <c r="E3" s="12"/>
      <c r="F3" s="12"/>
    </row>
    <row r="4" spans="1:6" ht="12.75">
      <c r="A4" s="12"/>
      <c r="B4" s="12"/>
      <c r="C4" s="12"/>
      <c r="D4" s="12"/>
      <c r="E4" s="12"/>
      <c r="F4" s="12"/>
    </row>
    <row r="5" spans="1:6" ht="12.75">
      <c r="A5" s="12"/>
      <c r="B5" s="12"/>
      <c r="C5" s="17" t="s">
        <v>93</v>
      </c>
      <c r="D5" s="17"/>
      <c r="E5" s="17"/>
      <c r="F5" s="12"/>
    </row>
    <row r="6" spans="1:6" ht="12.75">
      <c r="A6" s="12"/>
      <c r="B6" s="12"/>
      <c r="C6" s="12"/>
      <c r="D6" s="12"/>
      <c r="E6" s="12"/>
      <c r="F6" s="12"/>
    </row>
    <row r="7" spans="1:6" ht="15.75">
      <c r="A7" s="18" t="s">
        <v>79</v>
      </c>
      <c r="B7" s="18"/>
      <c r="C7" s="18"/>
      <c r="D7" s="18"/>
      <c r="E7" s="18"/>
      <c r="F7" s="18"/>
    </row>
    <row r="8" spans="1:6" ht="15.75">
      <c r="A8" s="18" t="s">
        <v>73</v>
      </c>
      <c r="B8" s="18"/>
      <c r="C8" s="18"/>
      <c r="D8" s="18"/>
      <c r="E8" s="18"/>
      <c r="F8" s="18"/>
    </row>
    <row r="10" spans="1:6" ht="14.25">
      <c r="A10" s="19" t="s">
        <v>0</v>
      </c>
      <c r="B10" s="22" t="s">
        <v>1</v>
      </c>
      <c r="C10" s="23"/>
      <c r="D10" s="23"/>
      <c r="E10" s="23"/>
      <c r="F10" s="24"/>
    </row>
    <row r="11" spans="1:6" ht="12.75">
      <c r="A11" s="20"/>
      <c r="B11" s="25" t="s">
        <v>76</v>
      </c>
      <c r="C11" s="25" t="s">
        <v>77</v>
      </c>
      <c r="D11" s="25" t="s">
        <v>75</v>
      </c>
      <c r="E11" s="25" t="s">
        <v>74</v>
      </c>
      <c r="F11" s="25" t="s">
        <v>8</v>
      </c>
    </row>
    <row r="12" spans="1:6" ht="12.75">
      <c r="A12" s="20"/>
      <c r="B12" s="26"/>
      <c r="C12" s="26"/>
      <c r="D12" s="26"/>
      <c r="E12" s="26"/>
      <c r="F12" s="28"/>
    </row>
    <row r="13" spans="1:6" ht="12.75">
      <c r="A13" s="20"/>
      <c r="B13" s="26"/>
      <c r="C13" s="26"/>
      <c r="D13" s="26"/>
      <c r="E13" s="26"/>
      <c r="F13" s="28"/>
    </row>
    <row r="14" spans="1:6" ht="12.75">
      <c r="A14" s="20"/>
      <c r="B14" s="26"/>
      <c r="C14" s="26"/>
      <c r="D14" s="26"/>
      <c r="E14" s="26"/>
      <c r="F14" s="28"/>
    </row>
    <row r="15" spans="1:6" ht="12.75">
      <c r="A15" s="21"/>
      <c r="B15" s="27"/>
      <c r="C15" s="27"/>
      <c r="D15" s="27"/>
      <c r="E15" s="27"/>
      <c r="F15" s="29"/>
    </row>
    <row r="16" spans="1:6" ht="14.25">
      <c r="A16" s="22" t="s">
        <v>9</v>
      </c>
      <c r="B16" s="23"/>
      <c r="C16" s="23"/>
      <c r="D16" s="23"/>
      <c r="E16" s="23"/>
      <c r="F16" s="24"/>
    </row>
    <row r="17" spans="1:6" ht="24.75" customHeight="1">
      <c r="A17" s="6" t="s">
        <v>10</v>
      </c>
      <c r="B17" s="16">
        <f>'К-2 2011'!B17*1.054*1.057*1.082*1.057*1.046*1.046</f>
        <v>0.07667325572778885</v>
      </c>
      <c r="C17" s="16">
        <f>'К-2 2011'!C17*1.054*1.057*1.082*1.057*1.046*1.046</f>
        <v>0.21085145325141938</v>
      </c>
      <c r="D17" s="16">
        <f>'К-2 2011'!D17*1.054*1.057*1.082*1.057*1.046*1.046</f>
        <v>0.26835639504726105</v>
      </c>
      <c r="E17" s="16">
        <f>'К-2 2011'!E17*1.054*1.057*1.082*1.057*1.046*1.046</f>
        <v>0.4025345925708915</v>
      </c>
      <c r="F17" s="16">
        <f>'К-2 2011'!F17*1.054*1.057*1.082*1.057*1.046*1.046</f>
        <v>0.5750494179584165</v>
      </c>
    </row>
    <row r="18" spans="1:6" ht="33.75" customHeight="1">
      <c r="A18" s="6" t="s">
        <v>16</v>
      </c>
      <c r="B18" s="16">
        <f>'К-2 2011'!B18*1.054*1.057*1.082*1.057*1.046*1.046</f>
        <v>0.1533465114555777</v>
      </c>
      <c r="C18" s="16">
        <f>'К-2 2011'!C18*1.054*1.057*1.082*1.057*1.046*1.046</f>
        <v>0.44087122043478605</v>
      </c>
      <c r="D18" s="16">
        <f>'К-2 2011'!D18*1.054*1.057*1.082*1.057*1.046*1.046</f>
        <v>0.5750494179584165</v>
      </c>
      <c r="E18" s="16">
        <f>'К-2 2011'!E18*1.054*1.057*1.082*1.057*1.046*1.046</f>
        <v>0.8625741269376247</v>
      </c>
      <c r="F18" s="16">
        <f>'К-2 2011'!F18*1.054*1.057*1.082*1.057*1.046*1.046</f>
        <v>1.2267720916446216</v>
      </c>
    </row>
    <row r="19" spans="1:6" ht="24" customHeight="1">
      <c r="A19" s="6" t="s">
        <v>21</v>
      </c>
      <c r="B19" s="16">
        <f>'К-2 2011'!B19*1.054*1.057*1.082*1.057*1.046*1.046</f>
        <v>0.1533465114555777</v>
      </c>
      <c r="C19" s="16">
        <f>'К-2 2011'!C19*1.054*1.057*1.082*1.057*1.046*1.046</f>
        <v>0.38336627863894435</v>
      </c>
      <c r="D19" s="16">
        <f>'К-2 2011'!D19*1.054*1.057*1.082*1.057*1.046*1.046</f>
        <v>0.4792078482986804</v>
      </c>
      <c r="E19" s="16">
        <f>'К-2 2011'!E19*1.054*1.057*1.082*1.057*1.046*1.046</f>
        <v>0.5750494179584165</v>
      </c>
      <c r="F19" s="16">
        <f>'К-2 2011'!F19*1.054*1.057*1.082*1.057*1.046*1.046</f>
        <v>0.9200790687334662</v>
      </c>
    </row>
    <row r="20" spans="1:6" ht="15">
      <c r="A20" s="6" t="s">
        <v>25</v>
      </c>
      <c r="B20" s="16">
        <f>'К-2 2011'!B20*1.054*1.057*1.082*1.057*1.046*1.046</f>
        <v>0.1533465114555777</v>
      </c>
      <c r="C20" s="16">
        <f>'К-2 2011'!C20*1.054*1.057*1.082*1.057*1.046*1.046</f>
        <v>0.44087122043478605</v>
      </c>
      <c r="D20" s="16">
        <f>'К-2 2011'!D20*1.054*1.057*1.082*1.057*1.046*1.046</f>
        <v>0.5750494179584165</v>
      </c>
      <c r="E20" s="16">
        <f>'К-2 2011'!E20*1.054*1.057*1.082*1.057*1.046*1.046</f>
        <v>0.8625741269376247</v>
      </c>
      <c r="F20" s="16">
        <f>'К-2 2011'!F20*1.054*1.057*1.082*1.057*1.046*1.046</f>
        <v>1.2267720916446216</v>
      </c>
    </row>
    <row r="21" spans="1:6" ht="23.25" customHeight="1">
      <c r="A21" s="6" t="s">
        <v>26</v>
      </c>
      <c r="B21" s="16">
        <f>'К-2 2011'!B21*1.054*1.057*1.082*1.057*1.046*1.046</f>
        <v>0.1533465114555777</v>
      </c>
      <c r="C21" s="16">
        <f>'К-2 2011'!C21*1.054*1.057*1.082*1.057*1.046*1.046</f>
        <v>0.44087122043478605</v>
      </c>
      <c r="D21" s="16">
        <f>'К-2 2011'!D21*1.054*1.057*1.082*1.057*1.046*1.046</f>
        <v>0.5750494179584165</v>
      </c>
      <c r="E21" s="16">
        <f>'К-2 2011'!E21*1.054*1.057*1.082*1.057*1.046*1.046</f>
        <v>0.8625741269376247</v>
      </c>
      <c r="F21" s="16">
        <f>'К-2 2011'!F21*1.054*1.057*1.082*1.057*1.046*1.046</f>
        <v>1.2267720916446216</v>
      </c>
    </row>
    <row r="22" spans="1:6" ht="85.5" customHeight="1">
      <c r="A22" s="6" t="s">
        <v>27</v>
      </c>
      <c r="B22" s="16">
        <f>'К-2 2011'!B22*1.054*1.057*1.082*1.057*1.046*1.046</f>
        <v>0.09584156965973609</v>
      </c>
      <c r="C22" s="16">
        <f>'К-2 2011'!C22*1.054*1.057*1.082*1.057*1.046*1.046</f>
        <v>0.28752470897920823</v>
      </c>
      <c r="D22" s="16">
        <f>'К-2 2011'!D22*1.054*1.057*1.082*1.057*1.046*1.046</f>
        <v>0.38336627863894435</v>
      </c>
      <c r="E22" s="16">
        <f>'К-2 2011'!E22*1.054*1.057*1.082*1.057*1.046*1.046</f>
        <v>0.5750494179584165</v>
      </c>
      <c r="F22" s="16">
        <f>'К-2 2011'!F22*1.054*1.057*1.082*1.057*1.046*1.046</f>
        <v>0.805069185141783</v>
      </c>
    </row>
    <row r="23" spans="1:6" ht="14.25">
      <c r="A23" s="22" t="s">
        <v>31</v>
      </c>
      <c r="B23" s="23"/>
      <c r="C23" s="23"/>
      <c r="D23" s="23"/>
      <c r="E23" s="23"/>
      <c r="F23" s="24"/>
    </row>
    <row r="24" spans="1:6" ht="81.75" customHeight="1">
      <c r="A24" s="6" t="s">
        <v>81</v>
      </c>
      <c r="B24" s="11">
        <f>'К-2 2011'!B24*1.054*1.047*1.07*1.055*1.04*1.038</f>
        <v>0.023029515583371418</v>
      </c>
      <c r="C24" s="11">
        <f>'К-2 2011'!C24*1.054*1.047*1.07*1.055*1.04*1.038</f>
        <v>0.13817709350022853</v>
      </c>
      <c r="D24" s="11">
        <f>'К-2 2011'!D24*1.054*1.047*1.07*1.055*1.04*1.038</f>
        <v>0.29938370258382846</v>
      </c>
      <c r="E24" s="11">
        <f>'К-2 2011'!E24*1.054*1.047*1.07*1.055*1.04*1.038</f>
        <v>0.3454427337505712</v>
      </c>
      <c r="F24" s="11">
        <f>'К-2 2011'!F24*1.054*1.047*1.07*1.055*1.04*1.038</f>
        <v>0.8290625610013711</v>
      </c>
    </row>
    <row r="25" spans="1:6" ht="98.25" customHeight="1">
      <c r="A25" s="6" t="s">
        <v>83</v>
      </c>
      <c r="B25" s="11">
        <f>'К-2 2011'!B25*1.054*1.047*1.07*1.055*1.04*1.038</f>
        <v>0.018490851928254424</v>
      </c>
      <c r="C25" s="11">
        <f>'К-2 2011'!C25*1.054*1.047*1.07*1.055*1.04*1.038</f>
        <v>0.11094511156952652</v>
      </c>
      <c r="D25" s="11">
        <f>'К-2 2011'!D25*1.054*1.047*1.07*1.055*1.04*1.038</f>
        <v>0.2403810750673075</v>
      </c>
      <c r="E25" s="11">
        <f>'К-2 2011'!E25*1.054*1.047*1.07*1.055*1.04*1.038</f>
        <v>0.2773627789238164</v>
      </c>
      <c r="F25" s="11">
        <f>'К-2 2011'!F25*1.054*1.047*1.07*1.055*1.04*1.038</f>
        <v>0.6656706694171594</v>
      </c>
    </row>
    <row r="26" spans="1:6" ht="96" customHeight="1">
      <c r="A26" s="6" t="s">
        <v>82</v>
      </c>
      <c r="B26" s="11">
        <f>'К-2 2011'!B26*1.054*1.047*1.07*1.055*1.04*1.038</f>
        <v>0.018490851928254424</v>
      </c>
      <c r="C26" s="11">
        <f>'К-2 2011'!C26*1.054*1.047*1.07*1.055*1.04*1.038</f>
        <v>0.11094511156952652</v>
      </c>
      <c r="D26" s="11">
        <f>'К-2 2011'!D26*1.054*1.047*1.07*1.055*1.04*1.038</f>
        <v>0.1849085192825442</v>
      </c>
      <c r="E26" s="11">
        <f>'К-2 2011'!E26*1.054*1.047*1.07*1.055*1.04*1.038</f>
        <v>0.1849085192825442</v>
      </c>
      <c r="F26" s="11">
        <f>'К-2 2011'!F26*1.054*1.047*1.07*1.055*1.04*1.038</f>
        <v>0.3698170385650884</v>
      </c>
    </row>
    <row r="27" spans="1:6" ht="146.25" customHeight="1">
      <c r="A27" s="6" t="s">
        <v>84</v>
      </c>
      <c r="B27" s="11">
        <f>'К-2 2011'!B27*1.054*1.047*1.07*1.055*1.04*1.038</f>
        <v>0.18934632374532528</v>
      </c>
      <c r="C27" s="11">
        <f>'К-2 2011'!C27*1.054*1.047*1.07*1.055*1.04*1.038</f>
        <v>0.3801719156449109</v>
      </c>
      <c r="D27" s="11">
        <f>'К-2 2011'!D27*1.054*1.047*1.07*1.055*1.04*1.038</f>
        <v>0.5709975075444966</v>
      </c>
      <c r="E27" s="11">
        <f>'К-2 2011'!E27*1.054*1.047*1.07*1.055*1.04*1.038</f>
        <v>0.6656706694171594</v>
      </c>
      <c r="F27" s="11">
        <f>'К-2 2011'!F27*1.054*1.047*1.07*1.055*1.04*1.038</f>
        <v>0.7603438312898217</v>
      </c>
    </row>
    <row r="28" spans="1:6" ht="127.5" customHeight="1">
      <c r="A28" s="6" t="s">
        <v>85</v>
      </c>
      <c r="B28" s="11">
        <f>'К-2 2011'!B28*1.054*1.047*1.07*1.055*1.04*1.038</f>
        <v>0.16567803327715966</v>
      </c>
      <c r="C28" s="11">
        <f>'К-2 2011'!C28*1.054*1.047*1.07*1.055*1.04*1.038</f>
        <v>0.40679874242159736</v>
      </c>
      <c r="D28" s="11">
        <f>'К-2 2011'!D28*1.054*1.047*1.07*1.055*1.04*1.038</f>
        <v>0.4985133679857392</v>
      </c>
      <c r="E28" s="11">
        <f>'К-2 2011'!E28*1.054*1.047*1.07*1.055*1.04*1.038</f>
        <v>0.5724767756987569</v>
      </c>
      <c r="F28" s="11">
        <f>'К-2 2011'!F28*1.054*1.047*1.07*1.055*1.04*1.038</f>
        <v>0.6656706694171594</v>
      </c>
    </row>
    <row r="29" spans="1:6" ht="80.25" customHeight="1">
      <c r="A29" s="6" t="s">
        <v>86</v>
      </c>
      <c r="B29" s="11">
        <f>'К-2 2011'!B29*1.054*1.047*1.07*1.055*1.04*1.038</f>
        <v>0.014792681542603539</v>
      </c>
      <c r="C29" s="11">
        <f>'К-2 2011'!C29*1.054*1.047*1.07*1.055*1.04*1.038</f>
        <v>0.044378044627810614</v>
      </c>
      <c r="D29" s="11">
        <f>'К-2 2011'!D29*1.054*1.047*1.07*1.055*1.04*1.038</f>
        <v>0.044378044627810614</v>
      </c>
      <c r="E29" s="11">
        <f>'К-2 2011'!E29*1.054*1.047*1.07*1.055*1.04*1.038</f>
        <v>0.044378044627810614</v>
      </c>
      <c r="F29" s="11">
        <f>'К-2 2011'!F29*1.054*1.047*1.07*1.055*1.04*1.038</f>
        <v>0.044378044627810614</v>
      </c>
    </row>
    <row r="30" spans="1:6" ht="38.25" customHeight="1">
      <c r="A30" s="6" t="s">
        <v>87</v>
      </c>
      <c r="B30" s="11">
        <f>'К-2 2011'!B30*1.054*1.047*1.07*1.055*1.04*1.038</f>
        <v>0.1849085192825442</v>
      </c>
      <c r="C30" s="11">
        <f>'К-2 2011'!C30*1.054*1.047*1.07*1.055*1.04*1.038</f>
        <v>0.3698170385650884</v>
      </c>
      <c r="D30" s="11">
        <f>'К-2 2011'!D30*1.054*1.047*1.07*1.055*1.04*1.038</f>
        <v>0.7396340771301768</v>
      </c>
      <c r="E30" s="11">
        <f>'К-2 2011'!E30*1.054*1.047*1.07*1.055*1.04*1.038</f>
        <v>0.924542596412721</v>
      </c>
      <c r="F30" s="11">
        <f>'К-2 2011'!F30*1.054*1.047*1.07*1.055*1.04*1.038</f>
        <v>1.0169968560539933</v>
      </c>
    </row>
    <row r="31" spans="1:6" ht="14.25">
      <c r="A31" s="22" t="s">
        <v>53</v>
      </c>
      <c r="B31" s="23"/>
      <c r="C31" s="23"/>
      <c r="D31" s="23"/>
      <c r="E31" s="23"/>
      <c r="F31" s="24"/>
    </row>
    <row r="32" spans="1:6" ht="121.5" customHeight="1">
      <c r="A32" s="6" t="s">
        <v>54</v>
      </c>
      <c r="B32" s="11">
        <f>'К-2 2011'!B32*1.054*1.05*1.074*1.053*1.04*1.04</f>
        <v>0.018613666964692802</v>
      </c>
      <c r="C32" s="11">
        <f>'К-2 2011'!C32*1.054*1.05*1.074*1.053*1.04*1.04</f>
        <v>0.1116820017881568</v>
      </c>
      <c r="D32" s="11">
        <f>'К-2 2011'!D32*1.054*1.05*1.074*1.053*1.04*1.04</f>
        <v>0.18613666964692807</v>
      </c>
      <c r="E32" s="11">
        <f>'К-2 2011'!E32*1.054*1.05*1.074*1.053*1.04*1.04</f>
        <v>0.5584100089407841</v>
      </c>
      <c r="F32" s="11">
        <f>'К-2 2011'!F32*1.054*1.05*1.074*1.053*1.04*1.04</f>
        <v>0.9306833482346402</v>
      </c>
    </row>
    <row r="33" spans="1:6" ht="70.5" customHeight="1">
      <c r="A33" s="6" t="s">
        <v>80</v>
      </c>
      <c r="B33" s="11">
        <f>'К-2 2011'!B33*1.054*1.05*1.074*1.053*1.04*1.04</f>
        <v>0.019358213643280515</v>
      </c>
      <c r="C33" s="11">
        <f>'К-2 2011'!C33*1.054*1.05*1.074*1.053*1.04*1.04</f>
        <v>0.1116820017881568</v>
      </c>
      <c r="D33" s="11">
        <f>'К-2 2011'!D33*1.054*1.05*1.074*1.053*1.04*1.04</f>
        <v>0.18613666964692807</v>
      </c>
      <c r="E33" s="11">
        <f>'К-2 2011'!E33*1.054*1.05*1.074*1.053*1.04*1.04</f>
        <v>0.2799495511489798</v>
      </c>
      <c r="F33" s="11">
        <f>'К-2 2011'!F33*1.054*1.05*1.074*1.053*1.04*1.04</f>
        <v>0.46608622079590784</v>
      </c>
    </row>
    <row r="34" spans="1:6" ht="82.5" customHeight="1">
      <c r="A34" s="6" t="s">
        <v>55</v>
      </c>
      <c r="B34" s="11">
        <f>'К-2 2011'!B34*1.054*1.05*1.074*1.053*1.04*1.04</f>
        <v>0.018613666964692802</v>
      </c>
      <c r="C34" s="11">
        <f>'К-2 2011'!C34*1.054*1.05*1.074*1.053*1.04*1.04</f>
        <v>0.1116820017881568</v>
      </c>
      <c r="D34" s="11">
        <f>'К-2 2011'!D34*1.054*1.05*1.074*1.053*1.04*1.04</f>
        <v>0.18613666964692807</v>
      </c>
      <c r="E34" s="11">
        <f>'К-2 2011'!E34*1.054*1.05*1.074*1.053*1.04*1.04</f>
        <v>0.5584100089407841</v>
      </c>
      <c r="F34" s="11">
        <f>'К-2 2011'!F34*1.054*1.05*1.074*1.053*1.04*1.04</f>
        <v>0.9306833482346402</v>
      </c>
    </row>
    <row r="35" spans="1:6" ht="98.25" customHeight="1">
      <c r="A35" s="6" t="s">
        <v>56</v>
      </c>
      <c r="B35" s="11">
        <f>'К-2 2011'!B35*1.054*1.05*1.074*1.053*1.04*1.04</f>
        <v>0.014890933571754243</v>
      </c>
      <c r="C35" s="11">
        <f>'К-2 2011'!C35*1.054*1.05*1.074*1.053*1.04*1.04</f>
        <v>0.05956373428701697</v>
      </c>
      <c r="D35" s="11">
        <f>'К-2 2011'!D35*1.054*1.05*1.074*1.053*1.04*1.04</f>
        <v>0.07445466785877121</v>
      </c>
      <c r="E35" s="11">
        <f>'К-2 2011'!E35*1.054*1.05*1.074*1.053*1.04*1.04</f>
        <v>0.10423653500227972</v>
      </c>
      <c r="F35" s="11">
        <f>'К-2 2011'!F35*1.054*1.05*1.074*1.053*1.04*1.04</f>
        <v>0.13401840214578817</v>
      </c>
    </row>
    <row r="36" spans="1:6" ht="96" customHeight="1">
      <c r="A36" s="6" t="s">
        <v>58</v>
      </c>
      <c r="B36" s="11">
        <f>'К-2 2011'!B36*1.054*1.05*1.074*1.053*1.04*1.04</f>
        <v>0.007445466785877122</v>
      </c>
      <c r="C36" s="11">
        <f>'К-2 2011'!C36*1.054*1.05*1.074*1.053*1.04*1.04</f>
        <v>0.007445466785877122</v>
      </c>
      <c r="D36" s="11">
        <f>'К-2 2011'!D36*1.054*1.05*1.074*1.053*1.04*1.04</f>
        <v>0.007445466785877122</v>
      </c>
      <c r="E36" s="11">
        <f>'К-2 2011'!E36*1.054*1.05*1.074*1.053*1.04*1.04</f>
        <v>0.007445466785877122</v>
      </c>
      <c r="F36" s="11">
        <f>'К-2 2011'!F36*1.054*1.05*1.074*1.053*1.04*1.04</f>
        <v>0.007445466785877122</v>
      </c>
    </row>
    <row r="37" spans="1:6" ht="14.25">
      <c r="A37" s="22" t="s">
        <v>60</v>
      </c>
      <c r="B37" s="23"/>
      <c r="C37" s="23"/>
      <c r="D37" s="23"/>
      <c r="E37" s="23"/>
      <c r="F37" s="24"/>
    </row>
    <row r="38" spans="1:6" ht="15.75">
      <c r="A38" s="8"/>
      <c r="B38" s="11">
        <v>1</v>
      </c>
      <c r="C38" s="11">
        <v>1</v>
      </c>
      <c r="D38" s="11">
        <v>1</v>
      </c>
      <c r="E38" s="11">
        <v>1</v>
      </c>
      <c r="F38" s="11">
        <v>1</v>
      </c>
    </row>
    <row r="39" spans="1:6" ht="14.25">
      <c r="A39" s="22" t="s">
        <v>62</v>
      </c>
      <c r="B39" s="23"/>
      <c r="C39" s="23"/>
      <c r="D39" s="23"/>
      <c r="E39" s="23"/>
      <c r="F39" s="24"/>
    </row>
    <row r="40" spans="1:6" ht="15.75">
      <c r="A40" s="8"/>
      <c r="B40" s="11">
        <f>'К-2 2011'!B40*1.054*1.057*1.082*1.057*1.046*1.046</f>
        <v>0.38336627863894435</v>
      </c>
      <c r="C40" s="11">
        <f>'К-2 2011'!C40*1.054*1.057*1.082*1.057*1.046*1.046</f>
        <v>0.38336627863894435</v>
      </c>
      <c r="D40" s="11">
        <f>'К-2 2011'!D40*1.054*1.057*1.082*1.057*1.046*1.046</f>
        <v>0.38336627863894435</v>
      </c>
      <c r="E40" s="11">
        <f>'К-2 2011'!E40*1.054*1.057*1.082*1.057*1.046*1.046</f>
        <v>0.38336627863894435</v>
      </c>
      <c r="F40" s="11">
        <f>'К-2 2011'!F40*1.054*1.057*1.082*1.057*1.046*1.046</f>
        <v>0.38336627863894435</v>
      </c>
    </row>
    <row r="41" spans="1:6" ht="14.25">
      <c r="A41" s="22" t="s">
        <v>63</v>
      </c>
      <c r="B41" s="23"/>
      <c r="C41" s="23"/>
      <c r="D41" s="23"/>
      <c r="E41" s="23"/>
      <c r="F41" s="24"/>
    </row>
    <row r="42" spans="1:6" ht="15.75">
      <c r="A42" s="8"/>
      <c r="B42" s="11">
        <f>'К-2 2011'!B42*1.054*1.057*1.082*1.057*1.046*1.046</f>
        <v>0.19168313931947217</v>
      </c>
      <c r="C42" s="11">
        <f>'К-2 2011'!C42*1.054*1.057*1.082*1.057*1.046*1.046</f>
        <v>0.28752470897920823</v>
      </c>
      <c r="D42" s="11">
        <f>'К-2 2011'!D42*1.054*1.057*1.082*1.057*1.046*1.046</f>
        <v>0.38336627863894435</v>
      </c>
      <c r="E42" s="11">
        <f>'К-2 2011'!E42*1.054*1.057*1.082*1.057*1.046*1.046</f>
        <v>0.5750494179584165</v>
      </c>
      <c r="F42" s="11">
        <f>'К-2 2011'!F42*1.054*1.057*1.082*1.057*1.046*1.046</f>
        <v>0.9200790687334662</v>
      </c>
    </row>
    <row r="43" spans="1:6" ht="14.25">
      <c r="A43" s="22" t="s">
        <v>64</v>
      </c>
      <c r="B43" s="23"/>
      <c r="C43" s="23"/>
      <c r="D43" s="23"/>
      <c r="E43" s="23"/>
      <c r="F43" s="24"/>
    </row>
    <row r="44" spans="1:6" ht="15.75">
      <c r="A44" s="8"/>
      <c r="B44" s="11">
        <v>1</v>
      </c>
      <c r="C44" s="11">
        <v>1</v>
      </c>
      <c r="D44" s="11">
        <v>1</v>
      </c>
      <c r="E44" s="11">
        <v>1</v>
      </c>
      <c r="F44" s="11">
        <v>1</v>
      </c>
    </row>
    <row r="45" spans="1:6" ht="14.25">
      <c r="A45" s="22" t="s">
        <v>65</v>
      </c>
      <c r="B45" s="23"/>
      <c r="C45" s="23"/>
      <c r="D45" s="23"/>
      <c r="E45" s="23"/>
      <c r="F45" s="24"/>
    </row>
    <row r="46" spans="1:6" ht="15.75">
      <c r="A46" s="8"/>
      <c r="B46" s="11">
        <f>'К-2 2011'!B46*1.054*1.057*1.082*1.057*1.046*1.046</f>
        <v>0.09584156965973609</v>
      </c>
      <c r="C46" s="11">
        <f>'К-2 2011'!C46*1.054*1.057*1.082*1.057*1.046*1.046</f>
        <v>0.09584156965973609</v>
      </c>
      <c r="D46" s="11">
        <f>'К-2 2011'!D46*1.054*1.057*1.082*1.057*1.046*1.046</f>
        <v>0.09584156965973609</v>
      </c>
      <c r="E46" s="11">
        <f>'К-2 2011'!E46*1.054*1.057*1.082*1.057*1.046*1.046</f>
        <v>0.09584156965973609</v>
      </c>
      <c r="F46" s="11">
        <f>'К-2 2011'!F46*1.054*1.057*1.082*1.057*1.046*1.046</f>
        <v>0.19168313931947217</v>
      </c>
    </row>
    <row r="47" spans="1:6" ht="14.25">
      <c r="A47" s="22" t="s">
        <v>66</v>
      </c>
      <c r="B47" s="23"/>
      <c r="C47" s="23"/>
      <c r="D47" s="23"/>
      <c r="E47" s="23"/>
      <c r="F47" s="24"/>
    </row>
    <row r="48" spans="1:6" ht="15.75">
      <c r="A48" s="8"/>
      <c r="B48" s="11">
        <f>'К-2 2011'!B48*1.054*1.057*1.082*1.057*1.046*1.046</f>
        <v>0.09584156965973609</v>
      </c>
      <c r="C48" s="11">
        <f>'К-2 2011'!C48*1.054*1.057*1.082*1.057*1.046*1.046</f>
        <v>0.09584156965973609</v>
      </c>
      <c r="D48" s="11">
        <f>'К-2 2011'!D48*1.054*1.057*1.082*1.057*1.046*1.046</f>
        <v>0.09584156965973609</v>
      </c>
      <c r="E48" s="11">
        <f>'К-2 2011'!E48*1.054*1.057*1.082*1.057*1.046*1.046</f>
        <v>0.09584156965973609</v>
      </c>
      <c r="F48" s="11">
        <f>'К-2 2011'!F48*1.054*1.057*1.082*1.057*1.046*1.046</f>
        <v>0.19168313931947217</v>
      </c>
    </row>
    <row r="49" spans="1:6" ht="14.25">
      <c r="A49" s="22" t="s">
        <v>67</v>
      </c>
      <c r="B49" s="23"/>
      <c r="C49" s="23"/>
      <c r="D49" s="23"/>
      <c r="E49" s="23"/>
      <c r="F49" s="24"/>
    </row>
    <row r="50" spans="1:6" ht="15.75">
      <c r="A50" s="8"/>
      <c r="B50" s="11">
        <f>'К-2 2011'!B50*1.054*1.057*1.082*1.057*1.046*1.046</f>
        <v>0.007667325572778886</v>
      </c>
      <c r="C50" s="11">
        <f>'К-2 2011'!C50*1.054*1.057*1.082*1.057*1.046*1.046</f>
        <v>0.007667325572778886</v>
      </c>
      <c r="D50" s="11">
        <f>'К-2 2011'!D50*1.054*1.057*1.082*1.057*1.046*1.046</f>
        <v>0.007667325572778886</v>
      </c>
      <c r="E50" s="11">
        <f>'К-2 2011'!E50*1.054*1.057*1.082*1.057*1.046*1.046</f>
        <v>0.007667325572778886</v>
      </c>
      <c r="F50" s="11">
        <f>'К-2 2011'!F50*1.054*1.057*1.082*1.057*1.046*1.046</f>
        <v>0.007667325572778886</v>
      </c>
    </row>
    <row r="51" spans="1:6" ht="14.25">
      <c r="A51" s="22" t="s">
        <v>78</v>
      </c>
      <c r="B51" s="23"/>
      <c r="C51" s="23"/>
      <c r="D51" s="23"/>
      <c r="E51" s="23"/>
      <c r="F51" s="24"/>
    </row>
    <row r="52" spans="1:6" ht="15.75">
      <c r="A52" s="8"/>
      <c r="B52" s="11">
        <v>1</v>
      </c>
      <c r="C52" s="11">
        <v>1</v>
      </c>
      <c r="D52" s="11">
        <v>1</v>
      </c>
      <c r="E52" s="11">
        <v>1</v>
      </c>
      <c r="F52" s="11">
        <v>1</v>
      </c>
    </row>
    <row r="53" spans="1:6" ht="14.25">
      <c r="A53" s="22" t="s">
        <v>69</v>
      </c>
      <c r="B53" s="23"/>
      <c r="C53" s="23"/>
      <c r="D53" s="23"/>
      <c r="E53" s="23"/>
      <c r="F53" s="24"/>
    </row>
    <row r="54" spans="1:6" ht="15.75">
      <c r="A54" s="8"/>
      <c r="B54" s="11">
        <f>'К-2 2011'!B54*1.054*1.057*1.082*1.057*1.046*1.046</f>
        <v>0.009584156965973607</v>
      </c>
      <c r="C54" s="11">
        <f>'К-2 2011'!C54*1.054*1.057*1.082*1.057*1.046*1.046</f>
        <v>0.009584156965973607</v>
      </c>
      <c r="D54" s="11">
        <f>'К-2 2011'!D54*1.054*1.057*1.082*1.057*1.046*1.046</f>
        <v>0.009584156965973607</v>
      </c>
      <c r="E54" s="11">
        <f>'К-2 2011'!E54*1.054*1.057*1.082*1.057*1.046*1.046</f>
        <v>0.009584156965973607</v>
      </c>
      <c r="F54" s="11">
        <f>'К-2 2011'!F54*1.054*1.057*1.082*1.057*1.046*1.046</f>
        <v>0.9584156965973608</v>
      </c>
    </row>
  </sheetData>
  <sheetProtection/>
  <mergeCells count="22">
    <mergeCell ref="C5:E5"/>
    <mergeCell ref="A7:F7"/>
    <mergeCell ref="A8:F8"/>
    <mergeCell ref="A10:A15"/>
    <mergeCell ref="B10:F10"/>
    <mergeCell ref="B11:B15"/>
    <mergeCell ref="C11:C15"/>
    <mergeCell ref="D11:D15"/>
    <mergeCell ref="E11:E15"/>
    <mergeCell ref="F11:F15"/>
    <mergeCell ref="A16:F16"/>
    <mergeCell ref="A23:F23"/>
    <mergeCell ref="A31:F31"/>
    <mergeCell ref="A37:F37"/>
    <mergeCell ref="A39:F39"/>
    <mergeCell ref="A41:F41"/>
    <mergeCell ref="A43:F43"/>
    <mergeCell ref="A45:F45"/>
    <mergeCell ref="A47:F47"/>
    <mergeCell ref="A49:F49"/>
    <mergeCell ref="A51:F51"/>
    <mergeCell ref="A53:F5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54"/>
  <sheetViews>
    <sheetView tabSelected="1" zoomScalePageLayoutView="0" workbookViewId="0" topLeftCell="A39">
      <selection activeCell="F54" sqref="F54"/>
    </sheetView>
  </sheetViews>
  <sheetFormatPr defaultColWidth="9.140625" defaultRowHeight="12.75"/>
  <cols>
    <col min="1" max="1" width="24.28125" style="0" customWidth="1"/>
    <col min="2" max="2" width="15.00390625" style="0" customWidth="1"/>
    <col min="3" max="3" width="11.8515625" style="0" customWidth="1"/>
    <col min="4" max="4" width="12.28125" style="0" customWidth="1"/>
    <col min="5" max="5" width="11.57421875" style="0" customWidth="1"/>
    <col min="6" max="6" width="12.421875" style="0" customWidth="1"/>
  </cols>
  <sheetData>
    <row r="1" spans="1:6" ht="12.75">
      <c r="A1" s="12"/>
      <c r="B1" s="12"/>
      <c r="C1" s="12" t="s">
        <v>70</v>
      </c>
      <c r="D1" s="12"/>
      <c r="E1" s="12"/>
      <c r="F1" s="12"/>
    </row>
    <row r="2" spans="1:6" ht="12.75">
      <c r="A2" s="12"/>
      <c r="B2" s="12"/>
      <c r="C2" s="12" t="s">
        <v>71</v>
      </c>
      <c r="D2" s="12"/>
      <c r="E2" s="12"/>
      <c r="F2" s="12"/>
    </row>
    <row r="3" spans="1:6" ht="12.75">
      <c r="A3" s="12"/>
      <c r="B3" s="12"/>
      <c r="C3" s="12" t="s">
        <v>72</v>
      </c>
      <c r="D3" s="12"/>
      <c r="E3" s="12"/>
      <c r="F3" s="12"/>
    </row>
    <row r="4" spans="1:6" ht="12.75">
      <c r="A4" s="12"/>
      <c r="B4" s="12"/>
      <c r="C4" s="12"/>
      <c r="D4" s="12"/>
      <c r="E4" s="12"/>
      <c r="F4" s="12"/>
    </row>
    <row r="5" spans="1:6" ht="12.75">
      <c r="A5" s="12"/>
      <c r="B5" s="12"/>
      <c r="C5" s="17" t="s">
        <v>93</v>
      </c>
      <c r="D5" s="17"/>
      <c r="E5" s="17"/>
      <c r="F5" s="12"/>
    </row>
    <row r="6" spans="1:6" ht="12.75">
      <c r="A6" s="12"/>
      <c r="B6" s="12"/>
      <c r="C6" s="12"/>
      <c r="D6" s="12"/>
      <c r="E6" s="12"/>
      <c r="F6" s="12"/>
    </row>
    <row r="7" spans="1:6" ht="15.75">
      <c r="A7" s="18" t="s">
        <v>79</v>
      </c>
      <c r="B7" s="18"/>
      <c r="C7" s="18"/>
      <c r="D7" s="18"/>
      <c r="E7" s="18"/>
      <c r="F7" s="18"/>
    </row>
    <row r="8" spans="1:6" ht="15.75">
      <c r="A8" s="18" t="s">
        <v>73</v>
      </c>
      <c r="B8" s="18"/>
      <c r="C8" s="18"/>
      <c r="D8" s="18"/>
      <c r="E8" s="18"/>
      <c r="F8" s="18"/>
    </row>
    <row r="10" spans="1:6" ht="14.25">
      <c r="A10" s="19" t="s">
        <v>0</v>
      </c>
      <c r="B10" s="22" t="s">
        <v>1</v>
      </c>
      <c r="C10" s="23"/>
      <c r="D10" s="23"/>
      <c r="E10" s="23"/>
      <c r="F10" s="24"/>
    </row>
    <row r="11" spans="1:6" ht="12.75">
      <c r="A11" s="20"/>
      <c r="B11" s="25" t="s">
        <v>76</v>
      </c>
      <c r="C11" s="25" t="s">
        <v>77</v>
      </c>
      <c r="D11" s="25" t="s">
        <v>75</v>
      </c>
      <c r="E11" s="25" t="s">
        <v>74</v>
      </c>
      <c r="F11" s="25" t="s">
        <v>8</v>
      </c>
    </row>
    <row r="12" spans="1:6" ht="12.75">
      <c r="A12" s="20"/>
      <c r="B12" s="26"/>
      <c r="C12" s="26"/>
      <c r="D12" s="26"/>
      <c r="E12" s="26"/>
      <c r="F12" s="28"/>
    </row>
    <row r="13" spans="1:6" ht="12.75">
      <c r="A13" s="20"/>
      <c r="B13" s="26"/>
      <c r="C13" s="26"/>
      <c r="D13" s="26"/>
      <c r="E13" s="26"/>
      <c r="F13" s="28"/>
    </row>
    <row r="14" spans="1:6" ht="12.75">
      <c r="A14" s="20"/>
      <c r="B14" s="26"/>
      <c r="C14" s="26"/>
      <c r="D14" s="26"/>
      <c r="E14" s="26"/>
      <c r="F14" s="28"/>
    </row>
    <row r="15" spans="1:6" ht="12.75">
      <c r="A15" s="21"/>
      <c r="B15" s="27"/>
      <c r="C15" s="27"/>
      <c r="D15" s="27"/>
      <c r="E15" s="27"/>
      <c r="F15" s="29"/>
    </row>
    <row r="16" spans="1:6" ht="14.25">
      <c r="A16" s="22" t="s">
        <v>9</v>
      </c>
      <c r="B16" s="23"/>
      <c r="C16" s="23"/>
      <c r="D16" s="23"/>
      <c r="E16" s="23"/>
      <c r="F16" s="24"/>
    </row>
    <row r="17" spans="1:6" ht="28.5" customHeight="1">
      <c r="A17" s="6" t="s">
        <v>10</v>
      </c>
      <c r="B17" s="16">
        <f>'К-2 2011'!B17*1.054*1.057*1.082*1.057*1.046*1.046*1.045</f>
        <v>0.08012355223553934</v>
      </c>
      <c r="C17" s="16">
        <f>'К-2 2011'!C17*1.054*1.057*1.082*1.057*1.046*1.046*1.045</f>
        <v>0.22033976864773325</v>
      </c>
      <c r="D17" s="16">
        <f>'К-2 2011'!D17*1.054*1.057*1.082*1.057*1.046*1.046*1.045</f>
        <v>0.2804324328243878</v>
      </c>
      <c r="E17" s="16">
        <f>'К-2 2011'!E17*1.054*1.057*1.082*1.057*1.046*1.046*1.045</f>
        <v>0.42064864923658163</v>
      </c>
      <c r="F17" s="16">
        <f>'К-2 2011'!F17*1.054*1.057*1.082*1.057*1.046*1.046*1.045</f>
        <v>0.6009266417665452</v>
      </c>
    </row>
    <row r="18" spans="1:6" ht="37.5" customHeight="1">
      <c r="A18" s="6" t="s">
        <v>16</v>
      </c>
      <c r="B18" s="16">
        <f>'К-2 2011'!B18*1.054*1.057*1.082*1.057*1.046*1.046*1.045</f>
        <v>0.16024710447107868</v>
      </c>
      <c r="C18" s="16">
        <f>'К-2 2011'!C18*1.054*1.057*1.082*1.057*1.046*1.046*1.045</f>
        <v>0.4607104253543514</v>
      </c>
      <c r="D18" s="16">
        <f>'К-2 2011'!D18*1.054*1.057*1.082*1.057*1.046*1.046*1.045</f>
        <v>0.6009266417665452</v>
      </c>
      <c r="E18" s="16">
        <f>'К-2 2011'!E18*1.054*1.057*1.082*1.057*1.046*1.046*1.045</f>
        <v>0.9013899626498177</v>
      </c>
      <c r="F18" s="16">
        <f>'К-2 2011'!F18*1.054*1.057*1.082*1.057*1.046*1.046*1.045</f>
        <v>1.2819768357686294</v>
      </c>
    </row>
    <row r="19" spans="1:6" ht="27" customHeight="1">
      <c r="A19" s="6" t="s">
        <v>21</v>
      </c>
      <c r="B19" s="16">
        <f>'К-2 2011'!B19*1.054*1.057*1.082*1.057*1.046*1.046*1.045</f>
        <v>0.16024710447107868</v>
      </c>
      <c r="C19" s="16">
        <f>'К-2 2011'!C19*1.054*1.057*1.082*1.057*1.046*1.046*1.045</f>
        <v>0.4006177611776968</v>
      </c>
      <c r="D19" s="16">
        <f>'К-2 2011'!D19*1.054*1.057*1.082*1.057*1.046*1.046*1.045</f>
        <v>0.500772201472121</v>
      </c>
      <c r="E19" s="16">
        <f>'К-2 2011'!E19*1.054*1.057*1.082*1.057*1.046*1.046*1.045</f>
        <v>0.6009266417665452</v>
      </c>
      <c r="F19" s="16">
        <f>'К-2 2011'!F19*1.054*1.057*1.082*1.057*1.046*1.046*1.045</f>
        <v>0.9614826268264721</v>
      </c>
    </row>
    <row r="20" spans="1:6" ht="15">
      <c r="A20" s="6" t="s">
        <v>25</v>
      </c>
      <c r="B20" s="16">
        <f>'К-2 2011'!B20*1.054*1.057*1.082*1.057*1.046*1.046*1.045</f>
        <v>0.16024710447107868</v>
      </c>
      <c r="C20" s="16">
        <f>'К-2 2011'!C20*1.054*1.057*1.082*1.057*1.046*1.046*1.045</f>
        <v>0.4607104253543514</v>
      </c>
      <c r="D20" s="16">
        <f>'К-2 2011'!D20*1.054*1.057*1.082*1.057*1.046*1.046*1.045</f>
        <v>0.6009266417665452</v>
      </c>
      <c r="E20" s="16">
        <f>'К-2 2011'!E20*1.054*1.057*1.082*1.057*1.046*1.046*1.045</f>
        <v>0.9013899626498177</v>
      </c>
      <c r="F20" s="16">
        <f>'К-2 2011'!F20*1.054*1.057*1.082*1.057*1.046*1.046*1.045</f>
        <v>1.2819768357686294</v>
      </c>
    </row>
    <row r="21" spans="1:6" ht="35.25" customHeight="1">
      <c r="A21" s="6" t="s">
        <v>26</v>
      </c>
      <c r="B21" s="16">
        <f>'К-2 2011'!B21*1.054*1.057*1.082*1.057*1.046*1.046*1.045</f>
        <v>0.16024710447107868</v>
      </c>
      <c r="C21" s="16">
        <f>'К-2 2011'!C21*1.054*1.057*1.082*1.057*1.046*1.046*1.045</f>
        <v>0.4607104253543514</v>
      </c>
      <c r="D21" s="16">
        <f>'К-2 2011'!D21*1.054*1.057*1.082*1.057*1.046*1.046*1.045</f>
        <v>0.6009266417665452</v>
      </c>
      <c r="E21" s="16">
        <f>'К-2 2011'!E21*1.054*1.057*1.082*1.057*1.046*1.046*1.045</f>
        <v>0.9013899626498177</v>
      </c>
      <c r="F21" s="16">
        <f>'К-2 2011'!F21*1.054*1.057*1.082*1.057*1.046*1.046*1.045</f>
        <v>1.2819768357686294</v>
      </c>
    </row>
    <row r="22" spans="1:6" ht="136.5" customHeight="1">
      <c r="A22" s="6" t="s">
        <v>27</v>
      </c>
      <c r="B22" s="16">
        <f>'К-2 2011'!B22*1.054*1.057*1.082*1.057*1.046*1.046*1.045</f>
        <v>0.1001544402944242</v>
      </c>
      <c r="C22" s="16">
        <f>'К-2 2011'!C22*1.054*1.057*1.082*1.057*1.046*1.046*1.045</f>
        <v>0.3004633208832726</v>
      </c>
      <c r="D22" s="16">
        <f>'К-2 2011'!D22*1.054*1.057*1.082*1.057*1.046*1.046*1.045</f>
        <v>0.4006177611776968</v>
      </c>
      <c r="E22" s="16">
        <f>'К-2 2011'!E22*1.054*1.057*1.082*1.057*1.046*1.046*1.045</f>
        <v>0.6009266417665452</v>
      </c>
      <c r="F22" s="16">
        <f>'К-2 2011'!F22*1.054*1.057*1.082*1.057*1.046*1.046*1.045</f>
        <v>0.8412972984731633</v>
      </c>
    </row>
    <row r="23" spans="1:6" ht="14.25">
      <c r="A23" s="22" t="s">
        <v>31</v>
      </c>
      <c r="B23" s="23"/>
      <c r="C23" s="23"/>
      <c r="D23" s="23"/>
      <c r="E23" s="23"/>
      <c r="F23" s="24"/>
    </row>
    <row r="24" spans="1:6" ht="101.25" customHeight="1">
      <c r="A24" s="6" t="s">
        <v>81</v>
      </c>
      <c r="B24" s="11">
        <f>'К-2 2011'!B24*1.054*1.047*1.07*1.055*1.04*1.038*1.034</f>
        <v>0.023812519113206046</v>
      </c>
      <c r="C24" s="11">
        <f>'К-2 2011'!C24*1.054*1.047*1.07*1.055*1.04*1.038*1.034</f>
        <v>0.1428751146792363</v>
      </c>
      <c r="D24" s="11">
        <f>'К-2 2011'!D24*1.054*1.047*1.07*1.055*1.04*1.038*1.034</f>
        <v>0.30956274847167864</v>
      </c>
      <c r="E24" s="11">
        <f>'К-2 2011'!E24*1.054*1.047*1.07*1.055*1.04*1.038*1.034</f>
        <v>0.35718778669809065</v>
      </c>
      <c r="F24" s="11">
        <f>'К-2 2011'!F24*1.054*1.047*1.07*1.055*1.04*1.038*1.034</f>
        <v>0.8572506880754177</v>
      </c>
    </row>
    <row r="25" spans="1:6" ht="117" customHeight="1">
      <c r="A25" s="6" t="s">
        <v>83</v>
      </c>
      <c r="B25" s="11">
        <f>'К-2 2011'!B25*1.054*1.047*1.07*1.055*1.04*1.038*1.034</f>
        <v>0.019119540893815075</v>
      </c>
      <c r="C25" s="11">
        <f>'К-2 2011'!C25*1.054*1.047*1.07*1.055*1.04*1.038*1.034</f>
        <v>0.11471724536289042</v>
      </c>
      <c r="D25" s="11">
        <f>'К-2 2011'!D25*1.054*1.047*1.07*1.055*1.04*1.038*1.034</f>
        <v>0.24855403161959597</v>
      </c>
      <c r="E25" s="11">
        <f>'К-2 2011'!E25*1.054*1.047*1.07*1.055*1.04*1.038*1.034</f>
        <v>0.28679311340722613</v>
      </c>
      <c r="F25" s="11">
        <f>'К-2 2011'!F25*1.054*1.047*1.07*1.055*1.04*1.038*1.034</f>
        <v>0.6883034721773428</v>
      </c>
    </row>
    <row r="26" spans="1:6" ht="113.25" customHeight="1">
      <c r="A26" s="6" t="s">
        <v>82</v>
      </c>
      <c r="B26" s="11">
        <f>'К-2 2011'!B26*1.054*1.047*1.07*1.055*1.04*1.038*1.034</f>
        <v>0.019119540893815075</v>
      </c>
      <c r="C26" s="11">
        <f>'К-2 2011'!C26*1.054*1.047*1.07*1.055*1.04*1.038*1.034</f>
        <v>0.11471724536289042</v>
      </c>
      <c r="D26" s="11">
        <f>'К-2 2011'!D26*1.054*1.047*1.07*1.055*1.04*1.038*1.034</f>
        <v>0.1911954089381507</v>
      </c>
      <c r="E26" s="11">
        <f>'К-2 2011'!E26*1.054*1.047*1.07*1.055*1.04*1.038*1.034</f>
        <v>0.1911954089381507</v>
      </c>
      <c r="F26" s="11">
        <f>'К-2 2011'!F26*1.054*1.047*1.07*1.055*1.04*1.038*1.034</f>
        <v>0.3823908178763014</v>
      </c>
    </row>
    <row r="27" spans="1:6" ht="165">
      <c r="A27" s="6" t="s">
        <v>84</v>
      </c>
      <c r="B27" s="11">
        <f>'К-2 2011'!B27*1.054*1.047*1.07*1.055*1.04*1.038*1.034</f>
        <v>0.19578409875266636</v>
      </c>
      <c r="C27" s="11">
        <f>'К-2 2011'!C27*1.054*1.047*1.07*1.055*1.04*1.038*1.034</f>
        <v>0.39309776077683783</v>
      </c>
      <c r="D27" s="11">
        <f>'К-2 2011'!D27*1.054*1.047*1.07*1.055*1.04*1.038*1.034</f>
        <v>0.5904114228010096</v>
      </c>
      <c r="E27" s="11">
        <f>'К-2 2011'!E27*1.054*1.047*1.07*1.055*1.04*1.038*1.034</f>
        <v>0.6883034721773428</v>
      </c>
      <c r="F27" s="11">
        <f>'К-2 2011'!F27*1.054*1.047*1.07*1.055*1.04*1.038*1.034</f>
        <v>0.7861955215536757</v>
      </c>
    </row>
    <row r="28" spans="1:6" ht="165">
      <c r="A28" s="6" t="s">
        <v>85</v>
      </c>
      <c r="B28" s="11">
        <f>'К-2 2011'!B28*1.054*1.047*1.07*1.055*1.04*1.038*1.034</f>
        <v>0.17131108640858309</v>
      </c>
      <c r="C28" s="11">
        <f>'К-2 2011'!C28*1.054*1.047*1.07*1.055*1.04*1.038*1.034</f>
        <v>0.42062989966393166</v>
      </c>
      <c r="D28" s="11">
        <f>'К-2 2011'!D28*1.054*1.047*1.07*1.055*1.04*1.038*1.034</f>
        <v>0.5154628224972544</v>
      </c>
      <c r="E28" s="11">
        <f>'К-2 2011'!E28*1.054*1.047*1.07*1.055*1.04*1.038*1.034</f>
        <v>0.5919409860725147</v>
      </c>
      <c r="F28" s="11">
        <f>'К-2 2011'!F28*1.054*1.047*1.07*1.055*1.04*1.038*1.034</f>
        <v>0.6883034721773428</v>
      </c>
    </row>
    <row r="29" spans="1:6" ht="108.75" customHeight="1">
      <c r="A29" s="6" t="s">
        <v>86</v>
      </c>
      <c r="B29" s="11">
        <f>'К-2 2011'!B29*1.054*1.047*1.07*1.055*1.04*1.038*1.034</f>
        <v>0.01529563271505206</v>
      </c>
      <c r="C29" s="11">
        <f>'К-2 2011'!C29*1.054*1.047*1.07*1.055*1.04*1.038*1.034</f>
        <v>0.045886898145156174</v>
      </c>
      <c r="D29" s="11">
        <f>'К-2 2011'!D29*1.054*1.047*1.07*1.055*1.04*1.038*1.034</f>
        <v>0.045886898145156174</v>
      </c>
      <c r="E29" s="11">
        <f>'К-2 2011'!E29*1.054*1.047*1.07*1.055*1.04*1.038*1.034</f>
        <v>0.045886898145156174</v>
      </c>
      <c r="F29" s="11">
        <f>'К-2 2011'!F29*1.054*1.047*1.07*1.055*1.04*1.038*1.034</f>
        <v>0.045886898145156174</v>
      </c>
    </row>
    <row r="30" spans="1:6" ht="42.75" customHeight="1">
      <c r="A30" s="6" t="s">
        <v>87</v>
      </c>
      <c r="B30" s="11">
        <f>'К-2 2011'!B30*1.054*1.047*1.07*1.055*1.04*1.038*1.034</f>
        <v>0.1911954089381507</v>
      </c>
      <c r="C30" s="11">
        <f>'К-2 2011'!C30*1.054*1.047*1.07*1.055*1.04*1.038*1.034</f>
        <v>0.3823908178763014</v>
      </c>
      <c r="D30" s="11">
        <f>'К-2 2011'!D30*1.054*1.047*1.07*1.055*1.04*1.038*1.034</f>
        <v>0.7647816357526028</v>
      </c>
      <c r="E30" s="11">
        <f>'К-2 2011'!E30*1.054*1.047*1.07*1.055*1.04*1.038*1.034</f>
        <v>0.9559770446907535</v>
      </c>
      <c r="F30" s="11">
        <f>'К-2 2011'!F30*1.054*1.047*1.07*1.055*1.04*1.038*1.034</f>
        <v>1.051574749159829</v>
      </c>
    </row>
    <row r="31" spans="1:6" ht="14.25">
      <c r="A31" s="22" t="s">
        <v>53</v>
      </c>
      <c r="B31" s="23"/>
      <c r="C31" s="23"/>
      <c r="D31" s="23"/>
      <c r="E31" s="23"/>
      <c r="F31" s="24"/>
    </row>
    <row r="32" spans="1:6" ht="127.5" customHeight="1">
      <c r="A32" s="6" t="s">
        <v>54</v>
      </c>
      <c r="B32" s="11">
        <f>'К-2 2011'!B32*1.054*1.05*1.074*1.053*1.04*1.04*1.034</f>
        <v>0.019246531641492357</v>
      </c>
      <c r="C32" s="11">
        <f>'К-2 2011'!C32*1.054*1.05*1.074*1.053*1.04*1.04*1.034</f>
        <v>0.11547918984895414</v>
      </c>
      <c r="D32" s="11">
        <f>'К-2 2011'!D32*1.054*1.05*1.074*1.053*1.04*1.04*1.034</f>
        <v>0.19246531641492362</v>
      </c>
      <c r="E32" s="11">
        <f>'К-2 2011'!E32*1.054*1.05*1.074*1.053*1.04*1.04*1.034</f>
        <v>0.5773959492447708</v>
      </c>
      <c r="F32" s="11">
        <f>'К-2 2011'!F32*1.054*1.05*1.074*1.053*1.04*1.04*1.034</f>
        <v>0.962326582074618</v>
      </c>
    </row>
    <row r="33" spans="1:6" ht="65.25" customHeight="1">
      <c r="A33" s="6" t="s">
        <v>80</v>
      </c>
      <c r="B33" s="11">
        <f>'К-2 2011'!B33*1.054*1.05*1.074*1.053*1.04*1.04*1.034</f>
        <v>0.020016392907152052</v>
      </c>
      <c r="C33" s="11">
        <f>'К-2 2011'!C33*1.054*1.05*1.074*1.053*1.04*1.04*1.034</f>
        <v>0.11547918984895414</v>
      </c>
      <c r="D33" s="11">
        <f>'К-2 2011'!D33*1.054*1.05*1.074*1.053*1.04*1.04*1.034</f>
        <v>0.19246531641492362</v>
      </c>
      <c r="E33" s="11">
        <f>'К-2 2011'!E33*1.054*1.05*1.074*1.053*1.04*1.04*1.034</f>
        <v>0.2894678358880451</v>
      </c>
      <c r="F33" s="11">
        <f>'К-2 2011'!F33*1.054*1.05*1.074*1.053*1.04*1.04*1.034</f>
        <v>0.48193315230296874</v>
      </c>
    </row>
    <row r="34" spans="1:6" ht="131.25" customHeight="1">
      <c r="A34" s="6" t="s">
        <v>55</v>
      </c>
      <c r="B34" s="11">
        <f>'К-2 2011'!B34*1.054*1.05*1.074*1.053*1.04*1.04*1.034</f>
        <v>0.019246531641492357</v>
      </c>
      <c r="C34" s="11">
        <f>'К-2 2011'!C34*1.054*1.05*1.074*1.053*1.04*1.04*1.034</f>
        <v>0.11547918984895414</v>
      </c>
      <c r="D34" s="11">
        <f>'К-2 2011'!D34*1.054*1.05*1.074*1.053*1.04*1.04*1.034</f>
        <v>0.19246531641492362</v>
      </c>
      <c r="E34" s="11">
        <f>'К-2 2011'!E34*1.054*1.05*1.074*1.053*1.04*1.04*1.034</f>
        <v>0.5773959492447708</v>
      </c>
      <c r="F34" s="11">
        <f>'К-2 2011'!F34*1.054*1.05*1.074*1.053*1.04*1.04*1.034</f>
        <v>0.962326582074618</v>
      </c>
    </row>
    <row r="35" spans="1:6" ht="133.5" customHeight="1">
      <c r="A35" s="6" t="s">
        <v>56</v>
      </c>
      <c r="B35" s="11">
        <f>'К-2 2011'!B35*1.054*1.05*1.074*1.053*1.04*1.04*1.034</f>
        <v>0.015397225313193888</v>
      </c>
      <c r="C35" s="11">
        <f>'К-2 2011'!C35*1.054*1.05*1.074*1.053*1.04*1.04*1.034</f>
        <v>0.06158890125277555</v>
      </c>
      <c r="D35" s="11">
        <f>'К-2 2011'!D35*1.054*1.05*1.074*1.053*1.04*1.04*1.034</f>
        <v>0.07698612656596943</v>
      </c>
      <c r="E35" s="11">
        <f>'К-2 2011'!E35*1.054*1.05*1.074*1.053*1.04*1.04*1.034</f>
        <v>0.10778057719235724</v>
      </c>
      <c r="F35" s="11">
        <f>'К-2 2011'!F35*1.054*1.05*1.074*1.053*1.04*1.04*1.034</f>
        <v>0.13857502781874498</v>
      </c>
    </row>
    <row r="36" spans="1:6" ht="150" customHeight="1">
      <c r="A36" s="6" t="s">
        <v>58</v>
      </c>
      <c r="B36" s="11">
        <f>'К-2 2011'!B36*1.054*1.05*1.074*1.053*1.04*1.04*1.034</f>
        <v>0.007698612656596944</v>
      </c>
      <c r="C36" s="11">
        <f>'К-2 2011'!C36*1.054*1.05*1.074*1.053*1.04*1.04*1.034</f>
        <v>0.007698612656596944</v>
      </c>
      <c r="D36" s="11">
        <f>'К-2 2011'!D36*1.054*1.05*1.074*1.053*1.04*1.04*1.034</f>
        <v>0.007698612656596944</v>
      </c>
      <c r="E36" s="11">
        <f>'К-2 2011'!E36*1.054*1.05*1.074*1.053*1.04*1.04*1.034</f>
        <v>0.007698612656596944</v>
      </c>
      <c r="F36" s="11">
        <f>'К-2 2011'!F36*1.054*1.05*1.074*1.053*1.04*1.04*1.034</f>
        <v>0.007698612656596944</v>
      </c>
    </row>
    <row r="37" spans="1:6" ht="14.25">
      <c r="A37" s="22" t="s">
        <v>60</v>
      </c>
      <c r="B37" s="23"/>
      <c r="C37" s="23"/>
      <c r="D37" s="23"/>
      <c r="E37" s="23"/>
      <c r="F37" s="24"/>
    </row>
    <row r="38" spans="1:6" ht="15.75">
      <c r="A38" s="8"/>
      <c r="B38" s="11">
        <v>1</v>
      </c>
      <c r="C38" s="11">
        <v>1</v>
      </c>
      <c r="D38" s="11">
        <v>1</v>
      </c>
      <c r="E38" s="11">
        <v>1</v>
      </c>
      <c r="F38" s="11">
        <v>1</v>
      </c>
    </row>
    <row r="39" spans="1:6" ht="14.25">
      <c r="A39" s="22" t="s">
        <v>62</v>
      </c>
      <c r="B39" s="23"/>
      <c r="C39" s="23"/>
      <c r="D39" s="23"/>
      <c r="E39" s="23"/>
      <c r="F39" s="24"/>
    </row>
    <row r="40" spans="1:6" ht="15.75">
      <c r="A40" s="8"/>
      <c r="B40" s="11">
        <f>'К-2 2011'!B40*1.054*1.057*1.082*1.057*1.046*1.046*1.045</f>
        <v>0.4006177611776968</v>
      </c>
      <c r="C40" s="11">
        <f>'К-2 2011'!C40*1.054*1.057*1.082*1.057*1.046*1.046*1.045</f>
        <v>0.4006177611776968</v>
      </c>
      <c r="D40" s="11">
        <f>'К-2 2011'!D40*1.054*1.057*1.082*1.057*1.046*1.046*1.045</f>
        <v>0.4006177611776968</v>
      </c>
      <c r="E40" s="11">
        <f>'К-2 2011'!E40*1.054*1.057*1.082*1.057*1.046*1.046*1.045</f>
        <v>0.4006177611776968</v>
      </c>
      <c r="F40" s="11">
        <f>'К-2 2011'!F40*1.054*1.057*1.082*1.057*1.046*1.046*1.045</f>
        <v>0.4006177611776968</v>
      </c>
    </row>
    <row r="41" spans="1:6" ht="14.25">
      <c r="A41" s="22" t="s">
        <v>63</v>
      </c>
      <c r="B41" s="23"/>
      <c r="C41" s="23"/>
      <c r="D41" s="23"/>
      <c r="E41" s="23"/>
      <c r="F41" s="24"/>
    </row>
    <row r="42" spans="1:6" ht="15.75">
      <c r="A42" s="8"/>
      <c r="B42" s="11">
        <f>'К-2 2011'!B42*1.054*1.057*1.082*1.057*1.046*1.046*1.045</f>
        <v>0.2003088805888484</v>
      </c>
      <c r="C42" s="11">
        <f>'К-2 2011'!C42*1.054*1.057*1.082*1.057*1.046*1.046*1.045</f>
        <v>0.3004633208832726</v>
      </c>
      <c r="D42" s="11">
        <f>'К-2 2011'!D42*1.054*1.057*1.082*1.057*1.046*1.046*1.045</f>
        <v>0.4006177611776968</v>
      </c>
      <c r="E42" s="11">
        <f>'К-2 2011'!E42*1.054*1.057*1.082*1.057*1.046*1.046*1.045</f>
        <v>0.6009266417665452</v>
      </c>
      <c r="F42" s="11">
        <f>'К-2 2011'!F42*1.054*1.057*1.082*1.057*1.046*1.046*1.045</f>
        <v>0.9614826268264721</v>
      </c>
    </row>
    <row r="43" spans="1:6" ht="14.25">
      <c r="A43" s="22" t="s">
        <v>64</v>
      </c>
      <c r="B43" s="23"/>
      <c r="C43" s="23"/>
      <c r="D43" s="23"/>
      <c r="E43" s="23"/>
      <c r="F43" s="24"/>
    </row>
    <row r="44" spans="1:6" ht="15.75">
      <c r="A44" s="8"/>
      <c r="B44" s="11">
        <v>1</v>
      </c>
      <c r="C44" s="11">
        <v>1</v>
      </c>
      <c r="D44" s="11">
        <v>1</v>
      </c>
      <c r="E44" s="11">
        <v>1</v>
      </c>
      <c r="F44" s="11">
        <v>1</v>
      </c>
    </row>
    <row r="45" spans="1:6" ht="14.25">
      <c r="A45" s="22" t="s">
        <v>65</v>
      </c>
      <c r="B45" s="23"/>
      <c r="C45" s="23"/>
      <c r="D45" s="23"/>
      <c r="E45" s="23"/>
      <c r="F45" s="24"/>
    </row>
    <row r="46" spans="1:6" ht="15.75">
      <c r="A46" s="8"/>
      <c r="B46" s="11">
        <f>'К-2 2011'!B46*1.054*1.057*1.082*1.057*1.046*1.046*1.045</f>
        <v>0.1001544402944242</v>
      </c>
      <c r="C46" s="11">
        <f>'К-2 2011'!C46*1.054*1.057*1.082*1.057*1.046*1.046*1.045</f>
        <v>0.1001544402944242</v>
      </c>
      <c r="D46" s="11">
        <f>'К-2 2011'!D46*1.054*1.057*1.082*1.057*1.046*1.046*1.045</f>
        <v>0.1001544402944242</v>
      </c>
      <c r="E46" s="11">
        <f>'К-2 2011'!E46*1.054*1.057*1.082*1.057*1.046*1.046*1.045</f>
        <v>0.1001544402944242</v>
      </c>
      <c r="F46" s="11">
        <f>'К-2 2011'!F46*1.054*1.057*1.082*1.057*1.046*1.046*1.045</f>
        <v>0.2003088805888484</v>
      </c>
    </row>
    <row r="47" spans="1:6" ht="14.25">
      <c r="A47" s="22" t="s">
        <v>66</v>
      </c>
      <c r="B47" s="23"/>
      <c r="C47" s="23"/>
      <c r="D47" s="23"/>
      <c r="E47" s="23"/>
      <c r="F47" s="24"/>
    </row>
    <row r="48" spans="1:6" ht="15.75">
      <c r="A48" s="8"/>
      <c r="B48" s="11">
        <f>'К-2 2011'!B48*1.054*1.057*1.082*1.057*1.046*1.046*1.045</f>
        <v>0.1001544402944242</v>
      </c>
      <c r="C48" s="11">
        <f>'К-2 2011'!C48*1.054*1.057*1.082*1.057*1.046*1.046*1.045</f>
        <v>0.1001544402944242</v>
      </c>
      <c r="D48" s="11">
        <f>'К-2 2011'!D48*1.054*1.057*1.082*1.057*1.046*1.046*1.045</f>
        <v>0.1001544402944242</v>
      </c>
      <c r="E48" s="11">
        <f>'К-2 2011'!E48*1.054*1.057*1.082*1.057*1.046*1.046*1.045</f>
        <v>0.1001544402944242</v>
      </c>
      <c r="F48" s="11">
        <f>'К-2 2011'!F48*1.054*1.057*1.082*1.057*1.046*1.046*1.045</f>
        <v>0.2003088805888484</v>
      </c>
    </row>
    <row r="49" spans="1:6" ht="14.25">
      <c r="A49" s="22" t="s">
        <v>67</v>
      </c>
      <c r="B49" s="23"/>
      <c r="C49" s="23"/>
      <c r="D49" s="23"/>
      <c r="E49" s="23"/>
      <c r="F49" s="24"/>
    </row>
    <row r="50" spans="1:6" ht="15.75">
      <c r="A50" s="8"/>
      <c r="B50" s="11">
        <f>'К-2 2011'!B50*1.054*1.057*1.082*1.057*1.046*1.046*1.045</f>
        <v>0.008012355223553935</v>
      </c>
      <c r="C50" s="11">
        <f>'К-2 2011'!C50*1.054*1.057*1.082*1.057*1.046*1.046*1.045</f>
        <v>0.008012355223553935</v>
      </c>
      <c r="D50" s="11">
        <f>'К-2 2011'!D50*1.054*1.057*1.082*1.057*1.046*1.046*1.045</f>
        <v>0.008012355223553935</v>
      </c>
      <c r="E50" s="11">
        <f>'К-2 2011'!E50*1.054*1.057*1.082*1.057*1.046*1.046*1.045</f>
        <v>0.008012355223553935</v>
      </c>
      <c r="F50" s="11">
        <f>'К-2 2011'!F50*1.054*1.057*1.082*1.057*1.046*1.046*1.045</f>
        <v>0.008012355223553935</v>
      </c>
    </row>
    <row r="51" spans="1:6" ht="14.25">
      <c r="A51" s="22" t="s">
        <v>78</v>
      </c>
      <c r="B51" s="23"/>
      <c r="C51" s="23"/>
      <c r="D51" s="23"/>
      <c r="E51" s="23"/>
      <c r="F51" s="24"/>
    </row>
    <row r="52" spans="1:6" ht="15.75">
      <c r="A52" s="8"/>
      <c r="B52" s="11">
        <v>1</v>
      </c>
      <c r="C52" s="11">
        <v>1</v>
      </c>
      <c r="D52" s="11">
        <v>1</v>
      </c>
      <c r="E52" s="11">
        <v>1</v>
      </c>
      <c r="F52" s="11">
        <v>1</v>
      </c>
    </row>
    <row r="53" spans="1:6" ht="14.25">
      <c r="A53" s="22" t="s">
        <v>69</v>
      </c>
      <c r="B53" s="23"/>
      <c r="C53" s="23"/>
      <c r="D53" s="23"/>
      <c r="E53" s="23"/>
      <c r="F53" s="24"/>
    </row>
    <row r="54" spans="1:6" ht="15.75">
      <c r="A54" s="8"/>
      <c r="B54" s="11">
        <f>'К-2 2011'!B54*1.054*1.057*1.082*1.057*1.046*1.046*1.045</f>
        <v>0.010015444029442417</v>
      </c>
      <c r="C54" s="11">
        <f>'К-2 2011'!C54*1.054*1.057*1.082*1.057*1.046*1.046*1.045</f>
        <v>0.010015444029442417</v>
      </c>
      <c r="D54" s="11">
        <f>'К-2 2011'!D54*1.054*1.057*1.082*1.057*1.046*1.046*1.045</f>
        <v>0.010015444029442417</v>
      </c>
      <c r="E54" s="11">
        <f>'К-2 2011'!E54*1.054*1.057*1.082*1.057*1.046*1.046*1.045</f>
        <v>0.010015444029442417</v>
      </c>
      <c r="F54" s="11">
        <f>'К-2 2011'!F54*1.054*1.057*1.082*1.057*1.046*1.046*1.045</f>
        <v>1.001544402944242</v>
      </c>
    </row>
  </sheetData>
  <sheetProtection/>
  <mergeCells count="22">
    <mergeCell ref="C5:E5"/>
    <mergeCell ref="A7:F7"/>
    <mergeCell ref="A8:F8"/>
    <mergeCell ref="A10:A15"/>
    <mergeCell ref="B10:F10"/>
    <mergeCell ref="B11:B15"/>
    <mergeCell ref="C11:C15"/>
    <mergeCell ref="D11:D15"/>
    <mergeCell ref="E11:E15"/>
    <mergeCell ref="F11:F15"/>
    <mergeCell ref="A16:F16"/>
    <mergeCell ref="A23:F23"/>
    <mergeCell ref="A31:F31"/>
    <mergeCell ref="A37:F37"/>
    <mergeCell ref="A39:F39"/>
    <mergeCell ref="A41:F41"/>
    <mergeCell ref="A43:F43"/>
    <mergeCell ref="A45:F45"/>
    <mergeCell ref="A47:F47"/>
    <mergeCell ref="A49:F49"/>
    <mergeCell ref="A51:F51"/>
    <mergeCell ref="A53:F5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5"/>
  <sheetViews>
    <sheetView view="pageBreakPreview" zoomScaleSheetLayoutView="100" zoomScalePageLayoutView="0" workbookViewId="0" topLeftCell="A10">
      <selection activeCell="C5" sqref="C5:E5"/>
    </sheetView>
  </sheetViews>
  <sheetFormatPr defaultColWidth="9.140625" defaultRowHeight="12.75"/>
  <cols>
    <col min="1" max="1" width="41.7109375" style="0" customWidth="1"/>
  </cols>
  <sheetData>
    <row r="1" spans="1:6" ht="12.75">
      <c r="A1" s="12"/>
      <c r="B1" s="12"/>
      <c r="C1" s="12" t="s">
        <v>70</v>
      </c>
      <c r="D1" s="12"/>
      <c r="E1" s="12"/>
      <c r="F1" s="12"/>
    </row>
    <row r="2" spans="1:6" ht="12.75">
      <c r="A2" s="12"/>
      <c r="B2" s="12"/>
      <c r="C2" s="12" t="s">
        <v>71</v>
      </c>
      <c r="D2" s="12"/>
      <c r="E2" s="12"/>
      <c r="F2" s="12"/>
    </row>
    <row r="3" spans="1:6" ht="12.75">
      <c r="A3" s="12"/>
      <c r="B3" s="12"/>
      <c r="C3" s="12" t="s">
        <v>72</v>
      </c>
      <c r="D3" s="12"/>
      <c r="E3" s="12"/>
      <c r="F3" s="12"/>
    </row>
    <row r="4" spans="1:6" ht="12.75">
      <c r="A4" s="12"/>
      <c r="B4" s="12"/>
      <c r="C4" s="12"/>
      <c r="D4" s="12"/>
      <c r="E4" s="12"/>
      <c r="F4" s="12"/>
    </row>
    <row r="5" spans="1:6" ht="12.75">
      <c r="A5" s="12"/>
      <c r="B5" s="12"/>
      <c r="C5" s="17" t="s">
        <v>90</v>
      </c>
      <c r="D5" s="17"/>
      <c r="E5" s="17"/>
      <c r="F5" s="12"/>
    </row>
    <row r="6" spans="1:6" ht="12.75">
      <c r="A6" s="12"/>
      <c r="B6" s="12"/>
      <c r="C6" s="12"/>
      <c r="D6" s="12"/>
      <c r="E6" s="12"/>
      <c r="F6" s="12"/>
    </row>
    <row r="7" spans="1:6" ht="15.75">
      <c r="A7" s="18" t="s">
        <v>79</v>
      </c>
      <c r="B7" s="18"/>
      <c r="C7" s="18"/>
      <c r="D7" s="18"/>
      <c r="E7" s="18"/>
      <c r="F7" s="18"/>
    </row>
    <row r="8" spans="1:6" ht="15.75">
      <c r="A8" s="18" t="s">
        <v>73</v>
      </c>
      <c r="B8" s="18"/>
      <c r="C8" s="18"/>
      <c r="D8" s="18"/>
      <c r="E8" s="18"/>
      <c r="F8" s="18"/>
    </row>
    <row r="10" spans="1:6" ht="14.25" customHeight="1">
      <c r="A10" s="19" t="s">
        <v>0</v>
      </c>
      <c r="B10" s="22" t="s">
        <v>1</v>
      </c>
      <c r="C10" s="23"/>
      <c r="D10" s="23"/>
      <c r="E10" s="23"/>
      <c r="F10" s="24"/>
    </row>
    <row r="11" spans="1:6" ht="12.75">
      <c r="A11" s="20"/>
      <c r="B11" s="25" t="s">
        <v>76</v>
      </c>
      <c r="C11" s="25" t="s">
        <v>77</v>
      </c>
      <c r="D11" s="25" t="s">
        <v>75</v>
      </c>
      <c r="E11" s="25" t="s">
        <v>74</v>
      </c>
      <c r="F11" s="25" t="s">
        <v>8</v>
      </c>
    </row>
    <row r="12" spans="1:6" ht="12.75" customHeight="1">
      <c r="A12" s="20"/>
      <c r="B12" s="26"/>
      <c r="C12" s="26"/>
      <c r="D12" s="26"/>
      <c r="E12" s="26"/>
      <c r="F12" s="28"/>
    </row>
    <row r="13" spans="1:6" ht="12.75">
      <c r="A13" s="20"/>
      <c r="B13" s="26"/>
      <c r="C13" s="26"/>
      <c r="D13" s="26"/>
      <c r="E13" s="26"/>
      <c r="F13" s="28"/>
    </row>
    <row r="14" spans="1:6" ht="12.75">
      <c r="A14" s="20"/>
      <c r="B14" s="26"/>
      <c r="C14" s="26"/>
      <c r="D14" s="26"/>
      <c r="E14" s="26"/>
      <c r="F14" s="28"/>
    </row>
    <row r="15" spans="1:6" ht="12.75">
      <c r="A15" s="21"/>
      <c r="B15" s="27"/>
      <c r="C15" s="27"/>
      <c r="D15" s="27"/>
      <c r="E15" s="27"/>
      <c r="F15" s="29"/>
    </row>
    <row r="16" spans="1:6" ht="15" customHeight="1">
      <c r="A16" s="22" t="s">
        <v>9</v>
      </c>
      <c r="B16" s="23"/>
      <c r="C16" s="23"/>
      <c r="D16" s="23"/>
      <c r="E16" s="23"/>
      <c r="F16" s="24"/>
    </row>
    <row r="17" spans="1:6" ht="15">
      <c r="A17" s="6" t="s">
        <v>10</v>
      </c>
      <c r="B17" s="16">
        <f>'К-2 2011'!B17*1.054*1.057*1.082</f>
        <v>0.06629878178000001</v>
      </c>
      <c r="C17" s="16">
        <f>'К-2 2011'!C17*1.054*1.057*1.082</f>
        <v>0.18232164989500005</v>
      </c>
      <c r="D17" s="16">
        <f>'К-2 2011'!D17*1.054*1.057*1.082</f>
        <v>0.23204573623000005</v>
      </c>
      <c r="E17" s="16">
        <f>'К-2 2011'!E17*1.054*1.057*1.082</f>
        <v>0.3480686043450001</v>
      </c>
      <c r="F17" s="16">
        <f>'К-2 2011'!F17*1.054*1.057*1.082</f>
        <v>0.49724086335000006</v>
      </c>
    </row>
    <row r="18" spans="1:6" ht="15">
      <c r="A18" s="6" t="s">
        <v>16</v>
      </c>
      <c r="B18" s="16">
        <f>'К-2 2011'!B18*1.054*1.057*1.082</f>
        <v>0.13259756356000002</v>
      </c>
      <c r="C18" s="16">
        <f>'К-2 2011'!C18*1.054*1.057*1.082</f>
        <v>0.3812179952350001</v>
      </c>
      <c r="D18" s="16">
        <f>'К-2 2011'!D18*1.054*1.057*1.082</f>
        <v>0.49724086335000006</v>
      </c>
      <c r="E18" s="16">
        <f>'К-2 2011'!E18*1.054*1.057*1.082</f>
        <v>0.7458612950250001</v>
      </c>
      <c r="F18" s="16">
        <f>'К-2 2011'!F18*1.054*1.057*1.082</f>
        <v>1.0607805084800002</v>
      </c>
    </row>
    <row r="19" spans="1:6" ht="15">
      <c r="A19" s="6" t="s">
        <v>21</v>
      </c>
      <c r="B19" s="16">
        <f>'К-2 2011'!B19*1.054*1.057*1.082</f>
        <v>0.13259756356000002</v>
      </c>
      <c r="C19" s="16">
        <f>'К-2 2011'!C19*1.054*1.057*1.082</f>
        <v>0.3314939089000001</v>
      </c>
      <c r="D19" s="16">
        <f>'К-2 2011'!D19*1.054*1.057*1.082</f>
        <v>0.41436738612500007</v>
      </c>
      <c r="E19" s="16">
        <f>'К-2 2011'!E19*1.054*1.057*1.082</f>
        <v>0.49724086335000006</v>
      </c>
      <c r="F19" s="16">
        <f>'К-2 2011'!F19*1.054*1.057*1.082</f>
        <v>0.79558538136</v>
      </c>
    </row>
    <row r="20" spans="1:6" ht="15">
      <c r="A20" s="6" t="s">
        <v>25</v>
      </c>
      <c r="B20" s="16">
        <f>'К-2 2011'!B20*1.054*1.057*1.082</f>
        <v>0.13259756356000002</v>
      </c>
      <c r="C20" s="16">
        <f>'К-2 2011'!C20*1.054*1.057*1.082</f>
        <v>0.3812179952350001</v>
      </c>
      <c r="D20" s="16">
        <f>'К-2 2011'!D20*1.054*1.057*1.082</f>
        <v>0.49724086335000006</v>
      </c>
      <c r="E20" s="16">
        <f>'К-2 2011'!E20*1.054*1.057*1.082</f>
        <v>0.7458612950250001</v>
      </c>
      <c r="F20" s="16">
        <f>'К-2 2011'!F20*1.054*1.057*1.082</f>
        <v>1.0607805084800002</v>
      </c>
    </row>
    <row r="21" spans="1:6" ht="15">
      <c r="A21" s="6" t="s">
        <v>26</v>
      </c>
      <c r="B21" s="16">
        <f>'К-2 2011'!B21*1.054*1.057*1.082</f>
        <v>0.13259756356000002</v>
      </c>
      <c r="C21" s="16">
        <f>'К-2 2011'!C21*1.054*1.057*1.082</f>
        <v>0.3812179952350001</v>
      </c>
      <c r="D21" s="16">
        <f>'К-2 2011'!D21*1.054*1.057*1.082</f>
        <v>0.49724086335000006</v>
      </c>
      <c r="E21" s="16">
        <f>'К-2 2011'!E21*1.054*1.057*1.082</f>
        <v>0.7458612950250001</v>
      </c>
      <c r="F21" s="16">
        <f>'К-2 2011'!F21*1.054*1.057*1.082</f>
        <v>1.0607805084800002</v>
      </c>
    </row>
    <row r="22" spans="1:6" ht="62.25" customHeight="1">
      <c r="A22" s="6" t="s">
        <v>27</v>
      </c>
      <c r="B22" s="16">
        <f>'К-2 2011'!B22*1.054*1.057*1.082</f>
        <v>0.08287347722500002</v>
      </c>
      <c r="C22" s="16">
        <f>'К-2 2011'!C22*1.054*1.057*1.082</f>
        <v>0.24862043167500003</v>
      </c>
      <c r="D22" s="16">
        <f>'К-2 2011'!D22*1.054*1.057*1.082</f>
        <v>0.3314939089000001</v>
      </c>
      <c r="E22" s="16">
        <f>'К-2 2011'!E22*1.054*1.057*1.082</f>
        <v>0.49724086335000006</v>
      </c>
      <c r="F22" s="16">
        <f>'К-2 2011'!F22*1.054*1.057*1.082</f>
        <v>0.6961372086900002</v>
      </c>
    </row>
    <row r="23" spans="1:6" ht="15" customHeight="1">
      <c r="A23" s="22" t="s">
        <v>31</v>
      </c>
      <c r="B23" s="23"/>
      <c r="C23" s="23"/>
      <c r="D23" s="23"/>
      <c r="E23" s="23"/>
      <c r="F23" s="24"/>
    </row>
    <row r="24" spans="1:6" ht="62.25" customHeight="1">
      <c r="A24" s="6" t="s">
        <v>81</v>
      </c>
      <c r="B24" s="11">
        <f>'К-2 2011'!B24*1.054*1.047*1.07</f>
        <v>0.020220954427500003</v>
      </c>
      <c r="C24" s="11">
        <f>'К-2 2011'!C24*1.054*1.047*1.07</f>
        <v>0.12132572656500003</v>
      </c>
      <c r="D24" s="11">
        <f>'К-2 2011'!D24*1.054*1.047*1.07</f>
        <v>0.2628724075575001</v>
      </c>
      <c r="E24" s="11">
        <f>'К-2 2011'!E24*1.054*1.047*1.07</f>
        <v>0.3033143164125</v>
      </c>
      <c r="F24" s="11">
        <f>'К-2 2011'!F24*1.054*1.047*1.07</f>
        <v>0.7279543593900002</v>
      </c>
    </row>
    <row r="25" spans="1:6" ht="60.75" customHeight="1">
      <c r="A25" s="6" t="s">
        <v>83</v>
      </c>
      <c r="B25" s="11">
        <f>'К-2 2011'!B25*1.054*1.047*1.07</f>
        <v>0.016235802825000003</v>
      </c>
      <c r="C25" s="11">
        <f>'К-2 2011'!C25*1.054*1.047*1.07</f>
        <v>0.09741481695000001</v>
      </c>
      <c r="D25" s="11">
        <f>'К-2 2011'!D25*1.054*1.047*1.07</f>
        <v>0.21106543672500003</v>
      </c>
      <c r="E25" s="11">
        <f>'К-2 2011'!E25*1.054*1.047*1.07</f>
        <v>0.24353704237500004</v>
      </c>
      <c r="F25" s="11">
        <f>'К-2 2011'!F25*1.054*1.047*1.07</f>
        <v>0.5844889017000001</v>
      </c>
    </row>
    <row r="26" spans="1:6" ht="78.75" customHeight="1">
      <c r="A26" s="6" t="s">
        <v>82</v>
      </c>
      <c r="B26" s="11">
        <f>'К-2 2011'!B26*1.054*1.047*1.07</f>
        <v>0.016235802825000003</v>
      </c>
      <c r="C26" s="11">
        <f>'К-2 2011'!C26*1.054*1.047*1.07</f>
        <v>0.09741481695000001</v>
      </c>
      <c r="D26" s="11">
        <f>'К-2 2011'!D26*1.054*1.047*1.07</f>
        <v>0.16235802825</v>
      </c>
      <c r="E26" s="11">
        <f>'К-2 2011'!E26*1.054*1.047*1.07</f>
        <v>0.16235802825</v>
      </c>
      <c r="F26" s="11">
        <f>'К-2 2011'!F26*1.054*1.047*1.07</f>
        <v>0.3247160565</v>
      </c>
    </row>
    <row r="27" spans="1:6" ht="91.5" customHeight="1">
      <c r="A27" s="6" t="s">
        <v>84</v>
      </c>
      <c r="B27" s="11">
        <f>'К-2 2011'!B27*1.054*1.047*1.07</f>
        <v>0.166254620928</v>
      </c>
      <c r="C27" s="11">
        <f>'К-2 2011'!C27*1.054*1.047*1.07</f>
        <v>0.333808106082</v>
      </c>
      <c r="D27" s="11">
        <f>'К-2 2011'!D27*1.054*1.047*1.07</f>
        <v>0.5013615912360001</v>
      </c>
      <c r="E27" s="11">
        <f>'К-2 2011'!E27*1.054*1.047*1.07</f>
        <v>0.5844889017000001</v>
      </c>
      <c r="F27" s="11">
        <f>'К-2 2011'!F27*1.054*1.047*1.07</f>
        <v>0.667616212164</v>
      </c>
    </row>
    <row r="28" spans="1:6" ht="90" customHeight="1">
      <c r="A28" s="6" t="s">
        <v>85</v>
      </c>
      <c r="B28" s="11">
        <f>'К-2 2011'!B28*1.054*1.047*1.07</f>
        <v>0.14547279331200003</v>
      </c>
      <c r="C28" s="11">
        <f>'К-2 2011'!C28*1.054*1.047*1.07</f>
        <v>0.3571876621500001</v>
      </c>
      <c r="D28" s="11">
        <f>'К-2 2011'!D28*1.054*1.047*1.07</f>
        <v>0.43771724416200003</v>
      </c>
      <c r="E28" s="11">
        <f>'К-2 2011'!E28*1.054*1.047*1.07</f>
        <v>0.502660455462</v>
      </c>
      <c r="F28" s="11">
        <f>'К-2 2011'!F28*1.054*1.047*1.07</f>
        <v>0.5844889017000001</v>
      </c>
    </row>
    <row r="29" spans="1:6" ht="60.75" customHeight="1">
      <c r="A29" s="6" t="s">
        <v>86</v>
      </c>
      <c r="B29" s="11">
        <f>'К-2 2011'!B29*1.054*1.047*1.07</f>
        <v>0.012988642260000002</v>
      </c>
      <c r="C29" s="11">
        <f>'К-2 2011'!C29*1.054*1.047*1.07</f>
        <v>0.03896592678</v>
      </c>
      <c r="D29" s="11">
        <f>'К-2 2011'!D29*1.054*1.047*1.07</f>
        <v>0.03896592678</v>
      </c>
      <c r="E29" s="11">
        <f>'К-2 2011'!E29*1.054*1.047*1.07</f>
        <v>0.03896592678</v>
      </c>
      <c r="F29" s="11">
        <f>'К-2 2011'!F29*1.054*1.047*1.07</f>
        <v>0.03896592678</v>
      </c>
    </row>
    <row r="30" spans="1:6" ht="15">
      <c r="A30" s="6" t="s">
        <v>87</v>
      </c>
      <c r="B30" s="11">
        <f>'К-2 2011'!B30*1.054*1.047*1.07</f>
        <v>0.16235802825</v>
      </c>
      <c r="C30" s="11">
        <f>'К-2 2011'!C30*1.054*1.047*1.07</f>
        <v>0.3247160565</v>
      </c>
      <c r="D30" s="11">
        <f>'К-2 2011'!D30*1.054*1.047*1.07</f>
        <v>0.649432113</v>
      </c>
      <c r="E30" s="11">
        <f>'К-2 2011'!E30*1.054*1.047*1.07</f>
        <v>0.81179014125</v>
      </c>
      <c r="F30" s="11">
        <f>'К-2 2011'!F30*1.054*1.047*1.07</f>
        <v>0.8929691553750002</v>
      </c>
    </row>
    <row r="31" spans="1:6" ht="15" customHeight="1">
      <c r="A31" s="22" t="s">
        <v>53</v>
      </c>
      <c r="B31" s="23"/>
      <c r="C31" s="23"/>
      <c r="D31" s="23"/>
      <c r="E31" s="23"/>
      <c r="F31" s="24"/>
    </row>
    <row r="32" spans="1:6" ht="60" customHeight="1">
      <c r="A32" s="6" t="s">
        <v>54</v>
      </c>
      <c r="B32" s="11">
        <f>'К-2 2011'!B32*1.054*1.05*1.074</f>
        <v>0.016343192250000003</v>
      </c>
      <c r="C32" s="11">
        <f>'К-2 2011'!C32*1.054*1.05*1.074</f>
        <v>0.09805915350000001</v>
      </c>
      <c r="D32" s="11">
        <f>'К-2 2011'!D32*1.054*1.05*1.074</f>
        <v>0.16343192250000005</v>
      </c>
      <c r="E32" s="11">
        <f>'К-2 2011'!E32*1.054*1.05*1.074</f>
        <v>0.49029576750000015</v>
      </c>
      <c r="F32" s="11">
        <f>'К-2 2011'!F32*1.054*1.05*1.074</f>
        <v>0.8171596125000001</v>
      </c>
    </row>
    <row r="33" spans="1:6" ht="34.5" customHeight="1">
      <c r="A33" s="6" t="s">
        <v>80</v>
      </c>
      <c r="B33" s="11">
        <f>'К-2 2011'!B33*1.054*1.05*1.074</f>
        <v>0.016996919940000004</v>
      </c>
      <c r="C33" s="11">
        <f>'К-2 2011'!C33*1.054*1.05*1.074</f>
        <v>0.09805915350000001</v>
      </c>
      <c r="D33" s="11">
        <f>'К-2 2011'!D33*1.054*1.05*1.074</f>
        <v>0.16343192250000005</v>
      </c>
      <c r="E33" s="11">
        <f>'К-2 2011'!E33*1.054*1.05*1.074</f>
        <v>0.24580161144000007</v>
      </c>
      <c r="F33" s="11">
        <f>'К-2 2011'!F33*1.054*1.05*1.074</f>
        <v>0.4092335339400001</v>
      </c>
    </row>
    <row r="34" spans="1:6" ht="59.25" customHeight="1">
      <c r="A34" s="6" t="s">
        <v>55</v>
      </c>
      <c r="B34" s="11">
        <f>'К-2 2011'!B34*1.054*1.05*1.074</f>
        <v>0.016343192250000003</v>
      </c>
      <c r="C34" s="11">
        <f>'К-2 2011'!C34*1.054*1.05*1.074</f>
        <v>0.09805915350000001</v>
      </c>
      <c r="D34" s="11">
        <f>'К-2 2011'!D34*1.054*1.05*1.074</f>
        <v>0.16343192250000005</v>
      </c>
      <c r="E34" s="11">
        <f>'К-2 2011'!E34*1.054*1.05*1.074</f>
        <v>0.49029576750000015</v>
      </c>
      <c r="F34" s="11">
        <f>'К-2 2011'!F34*1.054*1.05*1.074</f>
        <v>0.8171596125000001</v>
      </c>
    </row>
    <row r="35" spans="1:6" ht="75" customHeight="1">
      <c r="A35" s="6" t="s">
        <v>56</v>
      </c>
      <c r="B35" s="11">
        <f>'К-2 2011'!B35*1.054*1.05*1.074</f>
        <v>0.013074553800000003</v>
      </c>
      <c r="C35" s="11">
        <f>'К-2 2011'!C35*1.054*1.05*1.074</f>
        <v>0.05229821520000001</v>
      </c>
      <c r="D35" s="11">
        <f>'К-2 2011'!D35*1.054*1.05*1.074</f>
        <v>0.06537276900000001</v>
      </c>
      <c r="E35" s="11">
        <f>'К-2 2011'!E35*1.054*1.05*1.074</f>
        <v>0.09152187660000004</v>
      </c>
      <c r="F35" s="11">
        <f>'К-2 2011'!F35*1.054*1.05*1.074</f>
        <v>0.11767098420000002</v>
      </c>
    </row>
    <row r="36" spans="1:6" ht="60" customHeight="1">
      <c r="A36" s="6" t="s">
        <v>58</v>
      </c>
      <c r="B36" s="11">
        <f>'К-2 2011'!B36*1.054*1.05*1.074</f>
        <v>0.0065372769000000015</v>
      </c>
      <c r="C36" s="11">
        <f>'К-2 2011'!C36*1.054*1.05*1.074</f>
        <v>0.0065372769000000015</v>
      </c>
      <c r="D36" s="11">
        <f>'К-2 2011'!D36*1.054*1.05*1.074</f>
        <v>0.0065372769000000015</v>
      </c>
      <c r="E36" s="11">
        <f>'К-2 2011'!E36*1.054*1.05*1.074</f>
        <v>0.0065372769000000015</v>
      </c>
      <c r="F36" s="11">
        <f>'К-2 2011'!F36*1.054*1.05*1.074</f>
        <v>0.0065372769000000015</v>
      </c>
    </row>
    <row r="37" spans="1:6" ht="15" customHeight="1">
      <c r="A37" s="22" t="s">
        <v>60</v>
      </c>
      <c r="B37" s="23"/>
      <c r="C37" s="23"/>
      <c r="D37" s="23"/>
      <c r="E37" s="23"/>
      <c r="F37" s="24"/>
    </row>
    <row r="38" spans="1:6" ht="15.75">
      <c r="A38" s="8"/>
      <c r="B38" s="11">
        <v>1</v>
      </c>
      <c r="C38" s="11">
        <v>1</v>
      </c>
      <c r="D38" s="11">
        <v>1</v>
      </c>
      <c r="E38" s="11">
        <v>1</v>
      </c>
      <c r="F38" s="11">
        <v>1</v>
      </c>
    </row>
    <row r="39" spans="1:6" ht="15" customHeight="1">
      <c r="A39" s="22" t="s">
        <v>62</v>
      </c>
      <c r="B39" s="23"/>
      <c r="C39" s="23"/>
      <c r="D39" s="23"/>
      <c r="E39" s="23"/>
      <c r="F39" s="24"/>
    </row>
    <row r="40" spans="1:6" ht="15.75">
      <c r="A40" s="8"/>
      <c r="B40" s="11">
        <f>'К-2 2011'!B40*1.054*1.057*1.082</f>
        <v>0.3314939089000001</v>
      </c>
      <c r="C40" s="11">
        <f>'К-2 2011'!C40*1.054*1.057*1.082</f>
        <v>0.3314939089000001</v>
      </c>
      <c r="D40" s="11">
        <f>'К-2 2011'!D40*1.054*1.057*1.082</f>
        <v>0.3314939089000001</v>
      </c>
      <c r="E40" s="11">
        <f>'К-2 2011'!E40*1.054*1.057*1.082</f>
        <v>0.3314939089000001</v>
      </c>
      <c r="F40" s="11">
        <f>'К-2 2011'!F40*1.054*1.057*1.082</f>
        <v>0.3314939089000001</v>
      </c>
    </row>
    <row r="41" spans="1:6" ht="30" customHeight="1">
      <c r="A41" s="22" t="s">
        <v>63</v>
      </c>
      <c r="B41" s="23"/>
      <c r="C41" s="23"/>
      <c r="D41" s="23"/>
      <c r="E41" s="23"/>
      <c r="F41" s="24"/>
    </row>
    <row r="42" spans="1:6" ht="15.75">
      <c r="A42" s="8"/>
      <c r="B42" s="11">
        <f>'К-2 2011'!B42*1.054*1.057*1.082</f>
        <v>0.16574695445000004</v>
      </c>
      <c r="C42" s="11">
        <f>'К-2 2011'!C42*1.054*1.057*1.082</f>
        <v>0.24862043167500003</v>
      </c>
      <c r="D42" s="11">
        <f>'К-2 2011'!D42*1.054*1.057*1.082</f>
        <v>0.3314939089000001</v>
      </c>
      <c r="E42" s="11">
        <f>'К-2 2011'!E42*1.054*1.057*1.082</f>
        <v>0.49724086335000006</v>
      </c>
      <c r="F42" s="11">
        <f>'К-2 2011'!F42*1.054*1.057*1.082</f>
        <v>0.79558538136</v>
      </c>
    </row>
    <row r="43" spans="1:6" ht="45" customHeight="1">
      <c r="A43" s="22" t="s">
        <v>64</v>
      </c>
      <c r="B43" s="23"/>
      <c r="C43" s="23"/>
      <c r="D43" s="23"/>
      <c r="E43" s="23"/>
      <c r="F43" s="24"/>
    </row>
    <row r="44" spans="1:6" ht="15.75">
      <c r="A44" s="8"/>
      <c r="B44" s="11">
        <v>1</v>
      </c>
      <c r="C44" s="11">
        <v>1</v>
      </c>
      <c r="D44" s="11">
        <v>1</v>
      </c>
      <c r="E44" s="11">
        <v>1</v>
      </c>
      <c r="F44" s="11">
        <v>1</v>
      </c>
    </row>
    <row r="45" spans="1:6" ht="30" customHeight="1">
      <c r="A45" s="22" t="s">
        <v>65</v>
      </c>
      <c r="B45" s="23"/>
      <c r="C45" s="23"/>
      <c r="D45" s="23"/>
      <c r="E45" s="23"/>
      <c r="F45" s="24"/>
    </row>
    <row r="46" spans="1:6" ht="15.75">
      <c r="A46" s="8"/>
      <c r="B46" s="11">
        <f>'К-2 2011'!B46*1.054*1.057*1.082</f>
        <v>0.08287347722500002</v>
      </c>
      <c r="C46" s="11">
        <f>'К-2 2011'!C46*1.054*1.057*1.082</f>
        <v>0.08287347722500002</v>
      </c>
      <c r="D46" s="11">
        <f>'К-2 2011'!D46*1.054*1.057*1.082</f>
        <v>0.08287347722500002</v>
      </c>
      <c r="E46" s="11">
        <f>'К-2 2011'!E46*1.054*1.057*1.082</f>
        <v>0.08287347722500002</v>
      </c>
      <c r="F46" s="11">
        <f>'К-2 2011'!F46*1.054*1.057*1.082</f>
        <v>0.16574695445000004</v>
      </c>
    </row>
    <row r="47" spans="1:6" ht="15" customHeight="1">
      <c r="A47" s="22" t="s">
        <v>66</v>
      </c>
      <c r="B47" s="23"/>
      <c r="C47" s="23"/>
      <c r="D47" s="23"/>
      <c r="E47" s="23"/>
      <c r="F47" s="24"/>
    </row>
    <row r="48" spans="1:6" ht="15.75">
      <c r="A48" s="8"/>
      <c r="B48" s="11">
        <f>'К-2 2011'!B48*1.054*1.057*1.082</f>
        <v>0.08287347722500002</v>
      </c>
      <c r="C48" s="11">
        <f>'К-2 2011'!C48*1.054*1.057*1.082</f>
        <v>0.08287347722500002</v>
      </c>
      <c r="D48" s="11">
        <f>'К-2 2011'!D48*1.054*1.057*1.082</f>
        <v>0.08287347722500002</v>
      </c>
      <c r="E48" s="11">
        <f>'К-2 2011'!E48*1.054*1.057*1.082</f>
        <v>0.08287347722500002</v>
      </c>
      <c r="F48" s="11">
        <f>'К-2 2011'!F48*1.054*1.057*1.082</f>
        <v>0.16574695445000004</v>
      </c>
    </row>
    <row r="49" spans="1:6" ht="15" customHeight="1">
      <c r="A49" s="22" t="s">
        <v>67</v>
      </c>
      <c r="B49" s="23"/>
      <c r="C49" s="23"/>
      <c r="D49" s="23"/>
      <c r="E49" s="23"/>
      <c r="F49" s="24"/>
    </row>
    <row r="50" spans="1:6" ht="15.75">
      <c r="A50" s="8"/>
      <c r="B50" s="11">
        <f>'К-2 2011'!B50*1.054*1.057*1.082</f>
        <v>0.006629878178000001</v>
      </c>
      <c r="C50" s="11">
        <f>'К-2 2011'!C50*1.054*1.057*1.082</f>
        <v>0.006629878178000001</v>
      </c>
      <c r="D50" s="11">
        <f>'К-2 2011'!D50*1.054*1.057*1.082</f>
        <v>0.006629878178000001</v>
      </c>
      <c r="E50" s="11">
        <f>'К-2 2011'!E50*1.054*1.057*1.082</f>
        <v>0.006629878178000001</v>
      </c>
      <c r="F50" s="11">
        <f>'К-2 2011'!F50*1.054*1.057*1.082</f>
        <v>0.006629878178000001</v>
      </c>
    </row>
    <row r="51" spans="1:6" ht="62.25" customHeight="1">
      <c r="A51" s="22" t="s">
        <v>78</v>
      </c>
      <c r="B51" s="23"/>
      <c r="C51" s="23"/>
      <c r="D51" s="23"/>
      <c r="E51" s="23"/>
      <c r="F51" s="24"/>
    </row>
    <row r="52" spans="1:6" ht="15.75">
      <c r="A52" s="8"/>
      <c r="B52" s="11">
        <v>1</v>
      </c>
      <c r="C52" s="11">
        <v>1</v>
      </c>
      <c r="D52" s="11">
        <v>1</v>
      </c>
      <c r="E52" s="11">
        <v>1</v>
      </c>
      <c r="F52" s="11">
        <v>1</v>
      </c>
    </row>
    <row r="53" spans="1:6" ht="15" customHeight="1">
      <c r="A53" s="22" t="s">
        <v>69</v>
      </c>
      <c r="B53" s="23"/>
      <c r="C53" s="23"/>
      <c r="D53" s="23"/>
      <c r="E53" s="23"/>
      <c r="F53" s="24"/>
    </row>
    <row r="54" spans="1:6" ht="15.75">
      <c r="A54" s="8"/>
      <c r="B54" s="11">
        <f>'К-2 2011'!B54*1.054*1.057*1.082</f>
        <v>0.008287347722500001</v>
      </c>
      <c r="C54" s="11">
        <f>'К-2 2011'!C54*1.054*1.057*1.082</f>
        <v>0.008287347722500001</v>
      </c>
      <c r="D54" s="11">
        <f>'К-2 2011'!D54*1.054*1.057*1.082</f>
        <v>0.008287347722500001</v>
      </c>
      <c r="E54" s="11">
        <f>'К-2 2011'!E54*1.054*1.057*1.082</f>
        <v>0.008287347722500001</v>
      </c>
      <c r="F54" s="11">
        <f>'К-2 2011'!F54*1.054*1.057*1.082</f>
        <v>0.8287347722500001</v>
      </c>
    </row>
    <row r="55" ht="15">
      <c r="A55" s="9"/>
    </row>
  </sheetData>
  <sheetProtection/>
  <mergeCells count="22">
    <mergeCell ref="A49:F49"/>
    <mergeCell ref="A51:F51"/>
    <mergeCell ref="A10:A15"/>
    <mergeCell ref="B10:F10"/>
    <mergeCell ref="F11:F15"/>
    <mergeCell ref="A53:F53"/>
    <mergeCell ref="A41:F41"/>
    <mergeCell ref="A43:F43"/>
    <mergeCell ref="A45:F45"/>
    <mergeCell ref="A47:F47"/>
    <mergeCell ref="A37:F37"/>
    <mergeCell ref="A39:F39"/>
    <mergeCell ref="A16:F16"/>
    <mergeCell ref="B11:B15"/>
    <mergeCell ref="A23:F23"/>
    <mergeCell ref="A31:F31"/>
    <mergeCell ref="C5:E5"/>
    <mergeCell ref="A7:F7"/>
    <mergeCell ref="A8:F8"/>
    <mergeCell ref="E11:E15"/>
    <mergeCell ref="D11:D15"/>
    <mergeCell ref="C11:C15"/>
  </mergeCells>
  <printOptions/>
  <pageMargins left="0.7874015748031497" right="0.1968503937007874" top="0.7874015748031497" bottom="0.7874015748031497" header="0.5118110236220472" footer="0.5118110236220472"/>
  <pageSetup horizontalDpi="600" verticalDpi="600" orientation="portrait" paperSize="9" scale="96" r:id="rId1"/>
  <rowBreaks count="1" manualBreakCount="1">
    <brk id="28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55"/>
  <sheetViews>
    <sheetView view="pageBreakPreview" zoomScaleSheetLayoutView="100" zoomScalePageLayoutView="0" workbookViewId="0" topLeftCell="A1">
      <selection activeCell="C5" sqref="C5:E5"/>
    </sheetView>
  </sheetViews>
  <sheetFormatPr defaultColWidth="9.140625" defaultRowHeight="12.75"/>
  <cols>
    <col min="1" max="1" width="41.7109375" style="0" customWidth="1"/>
  </cols>
  <sheetData>
    <row r="1" spans="1:6" ht="12.75">
      <c r="A1" s="12"/>
      <c r="B1" s="12"/>
      <c r="C1" s="12" t="s">
        <v>70</v>
      </c>
      <c r="D1" s="12"/>
      <c r="E1" s="12"/>
      <c r="F1" s="12"/>
    </row>
    <row r="2" spans="1:6" ht="12.75">
      <c r="A2" s="12"/>
      <c r="B2" s="12"/>
      <c r="C2" s="12" t="s">
        <v>71</v>
      </c>
      <c r="D2" s="12"/>
      <c r="E2" s="12"/>
      <c r="F2" s="12"/>
    </row>
    <row r="3" spans="1:6" ht="12.75">
      <c r="A3" s="12"/>
      <c r="B3" s="12"/>
      <c r="C3" s="12" t="s">
        <v>72</v>
      </c>
      <c r="D3" s="12"/>
      <c r="E3" s="12"/>
      <c r="F3" s="12"/>
    </row>
    <row r="4" spans="1:6" ht="12.75">
      <c r="A4" s="12"/>
      <c r="B4" s="12"/>
      <c r="C4" s="12"/>
      <c r="D4" s="12"/>
      <c r="E4" s="12"/>
      <c r="F4" s="12"/>
    </row>
    <row r="5" spans="1:6" ht="12.75">
      <c r="A5" s="12"/>
      <c r="B5" s="12"/>
      <c r="C5" s="17" t="s">
        <v>91</v>
      </c>
      <c r="D5" s="17"/>
      <c r="E5" s="17"/>
      <c r="F5" s="12"/>
    </row>
    <row r="6" spans="1:6" ht="12.75">
      <c r="A6" s="12"/>
      <c r="B6" s="12"/>
      <c r="C6" s="12"/>
      <c r="D6" s="12"/>
      <c r="E6" s="12"/>
      <c r="F6" s="12"/>
    </row>
    <row r="7" spans="1:6" ht="15.75">
      <c r="A7" s="18" t="s">
        <v>79</v>
      </c>
      <c r="B7" s="18"/>
      <c r="C7" s="18"/>
      <c r="D7" s="18"/>
      <c r="E7" s="18"/>
      <c r="F7" s="18"/>
    </row>
    <row r="8" spans="1:6" ht="15.75">
      <c r="A8" s="18" t="s">
        <v>73</v>
      </c>
      <c r="B8" s="18"/>
      <c r="C8" s="18"/>
      <c r="D8" s="18"/>
      <c r="E8" s="18"/>
      <c r="F8" s="18"/>
    </row>
    <row r="10" spans="1:6" ht="14.25" customHeight="1">
      <c r="A10" s="19" t="s">
        <v>0</v>
      </c>
      <c r="B10" s="22" t="s">
        <v>1</v>
      </c>
      <c r="C10" s="23"/>
      <c r="D10" s="23"/>
      <c r="E10" s="23"/>
      <c r="F10" s="24"/>
    </row>
    <row r="11" spans="1:6" ht="12.75">
      <c r="A11" s="20"/>
      <c r="B11" s="25" t="s">
        <v>76</v>
      </c>
      <c r="C11" s="25" t="s">
        <v>77</v>
      </c>
      <c r="D11" s="25" t="s">
        <v>75</v>
      </c>
      <c r="E11" s="25" t="s">
        <v>74</v>
      </c>
      <c r="F11" s="25" t="s">
        <v>8</v>
      </c>
    </row>
    <row r="12" spans="1:6" ht="12.75" customHeight="1">
      <c r="A12" s="20"/>
      <c r="B12" s="26"/>
      <c r="C12" s="26"/>
      <c r="D12" s="26"/>
      <c r="E12" s="26"/>
      <c r="F12" s="28"/>
    </row>
    <row r="13" spans="1:6" ht="12.75">
      <c r="A13" s="20"/>
      <c r="B13" s="26"/>
      <c r="C13" s="26"/>
      <c r="D13" s="26"/>
      <c r="E13" s="26"/>
      <c r="F13" s="28"/>
    </row>
    <row r="14" spans="1:6" ht="12.75">
      <c r="A14" s="20"/>
      <c r="B14" s="26"/>
      <c r="C14" s="26"/>
      <c r="D14" s="26"/>
      <c r="E14" s="26"/>
      <c r="F14" s="28"/>
    </row>
    <row r="15" spans="1:6" ht="12.75">
      <c r="A15" s="21"/>
      <c r="B15" s="27"/>
      <c r="C15" s="27"/>
      <c r="D15" s="27"/>
      <c r="E15" s="27"/>
      <c r="F15" s="29"/>
    </row>
    <row r="16" spans="1:6" ht="15" customHeight="1">
      <c r="A16" s="22" t="s">
        <v>9</v>
      </c>
      <c r="B16" s="23"/>
      <c r="C16" s="23"/>
      <c r="D16" s="23"/>
      <c r="E16" s="23"/>
      <c r="F16" s="24"/>
    </row>
    <row r="17" spans="1:6" ht="15">
      <c r="A17" s="6" t="s">
        <v>10</v>
      </c>
      <c r="B17" s="11">
        <f>'К-2 2011'!B17*1.054*1.057</f>
        <v>0.06127429</v>
      </c>
      <c r="C17" s="11">
        <f>'К-2 2011'!C17*1.054*1.057</f>
        <v>0.16850429750000004</v>
      </c>
      <c r="D17" s="11">
        <f>'К-2 2011'!D17*1.054*1.057</f>
        <v>0.21446001500000003</v>
      </c>
      <c r="E17" s="11">
        <f>'К-2 2011'!E17*1.054*1.057</f>
        <v>0.32169002250000006</v>
      </c>
      <c r="F17" s="11">
        <f>'К-2 2011'!F17*1.054*1.057</f>
        <v>0.45955717500000004</v>
      </c>
    </row>
    <row r="18" spans="1:6" ht="15">
      <c r="A18" s="6" t="s">
        <v>16</v>
      </c>
      <c r="B18" s="11">
        <f>'К-2 2011'!B18*1.054*1.057</f>
        <v>0.12254858</v>
      </c>
      <c r="C18" s="11">
        <f>'К-2 2011'!C18*1.054*1.057</f>
        <v>0.3523271675000001</v>
      </c>
      <c r="D18" s="11">
        <f>'К-2 2011'!D18*1.054*1.057</f>
        <v>0.45955717500000004</v>
      </c>
      <c r="E18" s="11">
        <f>'К-2 2011'!E18*1.054*1.057</f>
        <v>0.6893357625000001</v>
      </c>
      <c r="F18" s="11">
        <f>'К-2 2011'!F18*1.054*1.057</f>
        <v>0.98038864</v>
      </c>
    </row>
    <row r="19" spans="1:6" ht="15">
      <c r="A19" s="6" t="s">
        <v>21</v>
      </c>
      <c r="B19" s="11">
        <f>'К-2 2011'!B19*1.054*1.057</f>
        <v>0.12254858</v>
      </c>
      <c r="C19" s="11">
        <f>'К-2 2011'!C19*1.054*1.057</f>
        <v>0.30637145000000005</v>
      </c>
      <c r="D19" s="11">
        <f>'К-2 2011'!D19*1.054*1.057</f>
        <v>0.3829643125</v>
      </c>
      <c r="E19" s="11">
        <f>'К-2 2011'!E19*1.054*1.057</f>
        <v>0.45955717500000004</v>
      </c>
      <c r="F19" s="11">
        <f>'К-2 2011'!F19*1.054*1.057</f>
        <v>0.73529148</v>
      </c>
    </row>
    <row r="20" spans="1:6" ht="15">
      <c r="A20" s="6" t="s">
        <v>25</v>
      </c>
      <c r="B20" s="11">
        <f>'К-2 2011'!B20*1.054*1.057</f>
        <v>0.12254858</v>
      </c>
      <c r="C20" s="11">
        <f>'К-2 2011'!C20*1.054*1.057</f>
        <v>0.3523271675000001</v>
      </c>
      <c r="D20" s="11">
        <f>'К-2 2011'!D20*1.054*1.057</f>
        <v>0.45955717500000004</v>
      </c>
      <c r="E20" s="11">
        <f>'К-2 2011'!E20*1.054*1.057</f>
        <v>0.6893357625000001</v>
      </c>
      <c r="F20" s="11">
        <f>'К-2 2011'!F20*1.054*1.057</f>
        <v>0.98038864</v>
      </c>
    </row>
    <row r="21" spans="1:6" ht="15">
      <c r="A21" s="6" t="s">
        <v>26</v>
      </c>
      <c r="B21" s="11">
        <f>'К-2 2011'!B21*1.054*1.057</f>
        <v>0.12254858</v>
      </c>
      <c r="C21" s="11">
        <f>'К-2 2011'!C21*1.054*1.057</f>
        <v>0.3523271675000001</v>
      </c>
      <c r="D21" s="11">
        <f>'К-2 2011'!D21*1.054*1.057</f>
        <v>0.45955717500000004</v>
      </c>
      <c r="E21" s="11">
        <f>'К-2 2011'!E21*1.054*1.057</f>
        <v>0.6893357625000001</v>
      </c>
      <c r="F21" s="11">
        <f>'К-2 2011'!F21*1.054*1.057</f>
        <v>0.98038864</v>
      </c>
    </row>
    <row r="22" spans="1:6" ht="62.25" customHeight="1">
      <c r="A22" s="6" t="s">
        <v>27</v>
      </c>
      <c r="B22" s="11">
        <f>'К-2 2011'!B22*1.054*1.057</f>
        <v>0.07659286250000001</v>
      </c>
      <c r="C22" s="11">
        <f>'К-2 2011'!C22*1.054*1.057</f>
        <v>0.22977858750000002</v>
      </c>
      <c r="D22" s="11">
        <f>'К-2 2011'!D22*1.054*1.057</f>
        <v>0.30637145000000005</v>
      </c>
      <c r="E22" s="11">
        <f>'К-2 2011'!E22*1.054*1.057</f>
        <v>0.45955717500000004</v>
      </c>
      <c r="F22" s="11">
        <f>'К-2 2011'!F22*1.054*1.057</f>
        <v>0.6433800450000001</v>
      </c>
    </row>
    <row r="23" spans="1:6" ht="15" customHeight="1">
      <c r="A23" s="22" t="s">
        <v>31</v>
      </c>
      <c r="B23" s="23"/>
      <c r="C23" s="23"/>
      <c r="D23" s="23"/>
      <c r="E23" s="23"/>
      <c r="F23" s="24"/>
    </row>
    <row r="24" spans="1:6" ht="62.25" customHeight="1">
      <c r="A24" s="6" t="s">
        <v>81</v>
      </c>
      <c r="B24" s="11">
        <f>'К-2 2011'!B24*1.054*1.047</f>
        <v>0.018898088250000004</v>
      </c>
      <c r="C24" s="11">
        <f>'К-2 2011'!C24*1.054*1.047</f>
        <v>0.11338852950000002</v>
      </c>
      <c r="D24" s="11">
        <f>'К-2 2011'!D24*1.054*1.047</f>
        <v>0.24567514725000003</v>
      </c>
      <c r="E24" s="11">
        <f>'К-2 2011'!E24*1.054*1.047</f>
        <v>0.28347132375</v>
      </c>
      <c r="F24" s="11">
        <f>'К-2 2011'!F24*1.054*1.047</f>
        <v>0.6803311770000001</v>
      </c>
    </row>
    <row r="25" spans="1:6" ht="60.75" customHeight="1">
      <c r="A25" s="6" t="s">
        <v>83</v>
      </c>
      <c r="B25" s="11">
        <f>'К-2 2011'!B25*1.054*1.047</f>
        <v>0.015173647500000002</v>
      </c>
      <c r="C25" s="11">
        <f>'К-2 2011'!C25*1.054*1.047</f>
        <v>0.091041885</v>
      </c>
      <c r="D25" s="11">
        <f>'К-2 2011'!D25*1.054*1.047</f>
        <v>0.1972574175</v>
      </c>
      <c r="E25" s="11">
        <f>'К-2 2011'!E25*1.054*1.047</f>
        <v>0.22760471250000003</v>
      </c>
      <c r="F25" s="11">
        <f>'К-2 2011'!F25*1.054*1.047</f>
        <v>0.54625131</v>
      </c>
    </row>
    <row r="26" spans="1:6" ht="78.75" customHeight="1">
      <c r="A26" s="6" t="s">
        <v>82</v>
      </c>
      <c r="B26" s="11">
        <f>'К-2 2011'!B26*1.054*1.047</f>
        <v>0.015173647500000002</v>
      </c>
      <c r="C26" s="11">
        <f>'К-2 2011'!C26*1.054*1.047</f>
        <v>0.091041885</v>
      </c>
      <c r="D26" s="11">
        <f>'К-2 2011'!D26*1.054*1.047</f>
        <v>0.151736475</v>
      </c>
      <c r="E26" s="11">
        <f>'К-2 2011'!E26*1.054*1.047</f>
        <v>0.151736475</v>
      </c>
      <c r="F26" s="11">
        <f>'К-2 2011'!F26*1.054*1.047</f>
        <v>0.30347295</v>
      </c>
    </row>
    <row r="27" spans="1:6" ht="91.5" customHeight="1">
      <c r="A27" s="6" t="s">
        <v>84</v>
      </c>
      <c r="B27" s="11">
        <f>'К-2 2011'!B27*1.054*1.047</f>
        <v>0.1553781504</v>
      </c>
      <c r="C27" s="11">
        <f>'К-2 2011'!C27*1.054*1.047</f>
        <v>0.3119701926</v>
      </c>
      <c r="D27" s="11">
        <f>'К-2 2011'!D27*1.054*1.047</f>
        <v>0.46856223480000003</v>
      </c>
      <c r="E27" s="11">
        <f>'К-2 2011'!E27*1.054*1.047</f>
        <v>0.54625131</v>
      </c>
      <c r="F27" s="11">
        <f>'К-2 2011'!F27*1.054*1.047</f>
        <v>0.6239403852</v>
      </c>
    </row>
    <row r="28" spans="1:6" ht="90" customHeight="1">
      <c r="A28" s="6" t="s">
        <v>85</v>
      </c>
      <c r="B28" s="11">
        <f>'К-2 2011'!B28*1.054*1.047</f>
        <v>0.13595588160000002</v>
      </c>
      <c r="C28" s="11">
        <f>'К-2 2011'!C28*1.054*1.047</f>
        <v>0.33382024500000007</v>
      </c>
      <c r="D28" s="11">
        <f>'К-2 2011'!D28*1.054*1.047</f>
        <v>0.4090815366</v>
      </c>
      <c r="E28" s="11">
        <f>'К-2 2011'!E28*1.054*1.047</f>
        <v>0.4697761266</v>
      </c>
      <c r="F28" s="11">
        <f>'К-2 2011'!F28*1.054*1.047</f>
        <v>0.54625131</v>
      </c>
    </row>
    <row r="29" spans="1:6" ht="60.75" customHeight="1">
      <c r="A29" s="6" t="s">
        <v>86</v>
      </c>
      <c r="B29" s="11">
        <f>'К-2 2011'!B29*1.054*1.047</f>
        <v>0.012138918000000002</v>
      </c>
      <c r="C29" s="11">
        <f>'К-2 2011'!C29*1.054*1.047</f>
        <v>0.036416753999999996</v>
      </c>
      <c r="D29" s="11">
        <f>'К-2 2011'!D29*1.054*1.047</f>
        <v>0.036416753999999996</v>
      </c>
      <c r="E29" s="11">
        <f>'К-2 2011'!E29*1.054*1.047</f>
        <v>0.036416753999999996</v>
      </c>
      <c r="F29" s="11">
        <f>'К-2 2011'!F29*1.054*1.047</f>
        <v>0.036416753999999996</v>
      </c>
    </row>
    <row r="30" spans="1:6" ht="15">
      <c r="A30" s="6" t="s">
        <v>87</v>
      </c>
      <c r="B30" s="11">
        <f>'К-2 2011'!B30*1.054*1.047</f>
        <v>0.151736475</v>
      </c>
      <c r="C30" s="11">
        <f>'К-2 2011'!C30*1.054*1.047</f>
        <v>0.30347295</v>
      </c>
      <c r="D30" s="11">
        <f>'К-2 2011'!D30*1.054*1.047</f>
        <v>0.6069459</v>
      </c>
      <c r="E30" s="11">
        <f>'К-2 2011'!E30*1.054*1.047</f>
        <v>0.758682375</v>
      </c>
      <c r="F30" s="11">
        <f>'К-2 2011'!F30*1.054*1.047</f>
        <v>0.8345506125000002</v>
      </c>
    </row>
    <row r="31" spans="1:6" ht="15" customHeight="1">
      <c r="A31" s="22" t="s">
        <v>53</v>
      </c>
      <c r="B31" s="23"/>
      <c r="C31" s="23"/>
      <c r="D31" s="23"/>
      <c r="E31" s="23"/>
      <c r="F31" s="24"/>
    </row>
    <row r="32" spans="1:6" ht="60" customHeight="1">
      <c r="A32" s="6" t="s">
        <v>54</v>
      </c>
      <c r="B32" s="11">
        <f>'К-2 2011'!B32*1.054*1.05</f>
        <v>0.015217125000000003</v>
      </c>
      <c r="C32" s="11">
        <f>'К-2 2011'!C32*1.054*1.05</f>
        <v>0.09130275</v>
      </c>
      <c r="D32" s="11">
        <f>'К-2 2011'!D32*1.054*1.05</f>
        <v>0.15217125000000004</v>
      </c>
      <c r="E32" s="11">
        <f>'К-2 2011'!E32*1.054*1.05</f>
        <v>0.4565137500000001</v>
      </c>
      <c r="F32" s="11">
        <f>'К-2 2011'!F32*1.054*1.05</f>
        <v>0.7608562500000001</v>
      </c>
    </row>
    <row r="33" spans="1:6" ht="34.5" customHeight="1">
      <c r="A33" s="6" t="s">
        <v>80</v>
      </c>
      <c r="B33" s="11">
        <v>0.015</v>
      </c>
      <c r="C33" s="11">
        <f>'К-2 2011'!C33*1.054*1.05</f>
        <v>0.09130275</v>
      </c>
      <c r="D33" s="11">
        <f>'К-2 2011'!D33*1.054*1.05</f>
        <v>0.15217125000000004</v>
      </c>
      <c r="E33" s="11">
        <f>'К-2 2011'!E33*1.054*1.05</f>
        <v>0.22886556000000005</v>
      </c>
      <c r="F33" s="11">
        <f>'К-2 2011'!F33*1.054*1.05</f>
        <v>0.38103681000000006</v>
      </c>
    </row>
    <row r="34" spans="1:6" ht="59.25" customHeight="1">
      <c r="A34" s="6" t="s">
        <v>55</v>
      </c>
      <c r="B34" s="11">
        <f>'К-2 2011'!B34*1.054*1.05</f>
        <v>0.015217125000000003</v>
      </c>
      <c r="C34" s="11">
        <f>'К-2 2011'!C34*1.054*1.05</f>
        <v>0.09130275</v>
      </c>
      <c r="D34" s="11">
        <f>'К-2 2011'!D34*1.054*1.05</f>
        <v>0.15217125000000004</v>
      </c>
      <c r="E34" s="11">
        <f>'К-2 2011'!E34*1.054*1.05</f>
        <v>0.4565137500000001</v>
      </c>
      <c r="F34" s="11">
        <f>'К-2 2011'!F34*1.054*1.05</f>
        <v>0.7608562500000001</v>
      </c>
    </row>
    <row r="35" spans="1:6" ht="75" customHeight="1">
      <c r="A35" s="6" t="s">
        <v>56</v>
      </c>
      <c r="B35" s="11">
        <f>'К-2 2011'!B35*1.054*1.05</f>
        <v>0.012173700000000003</v>
      </c>
      <c r="C35" s="11">
        <f>'К-2 2011'!C35*1.054*1.05</f>
        <v>0.04869480000000001</v>
      </c>
      <c r="D35" s="11">
        <f>'К-2 2011'!D35*1.054*1.05</f>
        <v>0.06086850000000001</v>
      </c>
      <c r="E35" s="11">
        <f>'К-2 2011'!E35*1.054*1.05</f>
        <v>0.08521590000000002</v>
      </c>
      <c r="F35" s="11">
        <f>'К-2 2011'!F35*1.054*1.05</f>
        <v>0.10956330000000002</v>
      </c>
    </row>
    <row r="36" spans="1:6" ht="60" customHeight="1">
      <c r="A36" s="6" t="s">
        <v>58</v>
      </c>
      <c r="B36" s="11">
        <f>'К-2 2011'!B36*1.054*1.05</f>
        <v>0.006086850000000001</v>
      </c>
      <c r="C36" s="11">
        <f>'К-2 2011'!C36*1.054*1.05</f>
        <v>0.006086850000000001</v>
      </c>
      <c r="D36" s="11">
        <f>'К-2 2011'!D36*1.054*1.05</f>
        <v>0.006086850000000001</v>
      </c>
      <c r="E36" s="11">
        <f>'К-2 2011'!E36*1.054*1.05</f>
        <v>0.006086850000000001</v>
      </c>
      <c r="F36" s="11">
        <f>'К-2 2011'!F36*1.054*1.05</f>
        <v>0.006086850000000001</v>
      </c>
    </row>
    <row r="37" spans="1:6" ht="15" customHeight="1">
      <c r="A37" s="22" t="s">
        <v>60</v>
      </c>
      <c r="B37" s="23"/>
      <c r="C37" s="23"/>
      <c r="D37" s="23"/>
      <c r="E37" s="23"/>
      <c r="F37" s="24"/>
    </row>
    <row r="38" spans="1:6" ht="15.75">
      <c r="A38" s="8"/>
      <c r="B38" s="11">
        <v>1</v>
      </c>
      <c r="C38" s="11">
        <v>1</v>
      </c>
      <c r="D38" s="11">
        <v>1</v>
      </c>
      <c r="E38" s="11">
        <v>1</v>
      </c>
      <c r="F38" s="11">
        <v>1</v>
      </c>
    </row>
    <row r="39" spans="1:6" ht="15" customHeight="1">
      <c r="A39" s="22" t="s">
        <v>62</v>
      </c>
      <c r="B39" s="23"/>
      <c r="C39" s="23"/>
      <c r="D39" s="23"/>
      <c r="E39" s="23"/>
      <c r="F39" s="24"/>
    </row>
    <row r="40" spans="1:6" ht="15.75">
      <c r="A40" s="8"/>
      <c r="B40" s="11">
        <f>'К-2 2011'!B40*1.054*1.057</f>
        <v>0.30637145000000005</v>
      </c>
      <c r="C40" s="11">
        <f>'К-2 2011'!C40*1.054*1.057</f>
        <v>0.30637145000000005</v>
      </c>
      <c r="D40" s="11">
        <f>'К-2 2011'!D40*1.054*1.057</f>
        <v>0.30637145000000005</v>
      </c>
      <c r="E40" s="11">
        <f>'К-2 2011'!E40*1.054*1.057</f>
        <v>0.30637145000000005</v>
      </c>
      <c r="F40" s="11">
        <f>'К-2 2011'!F40*1.054*1.057</f>
        <v>0.30637145000000005</v>
      </c>
    </row>
    <row r="41" spans="1:6" ht="30" customHeight="1">
      <c r="A41" s="22" t="s">
        <v>63</v>
      </c>
      <c r="B41" s="23"/>
      <c r="C41" s="23"/>
      <c r="D41" s="23"/>
      <c r="E41" s="23"/>
      <c r="F41" s="24"/>
    </row>
    <row r="42" spans="1:6" ht="15.75">
      <c r="A42" s="8"/>
      <c r="B42" s="11">
        <f>'К-2 2011'!B42*1.054*1.057</f>
        <v>0.15318572500000002</v>
      </c>
      <c r="C42" s="11">
        <f>'К-2 2011'!C42*1.054*1.057</f>
        <v>0.22977858750000002</v>
      </c>
      <c r="D42" s="11">
        <f>'К-2 2011'!D42*1.054*1.057</f>
        <v>0.30637145000000005</v>
      </c>
      <c r="E42" s="11">
        <f>'К-2 2011'!E42*1.054*1.057</f>
        <v>0.45955717500000004</v>
      </c>
      <c r="F42" s="11">
        <f>'К-2 2011'!F42*1.054*1.057</f>
        <v>0.73529148</v>
      </c>
    </row>
    <row r="43" spans="1:6" ht="45" customHeight="1">
      <c r="A43" s="22" t="s">
        <v>64</v>
      </c>
      <c r="B43" s="23"/>
      <c r="C43" s="23"/>
      <c r="D43" s="23"/>
      <c r="E43" s="23"/>
      <c r="F43" s="24"/>
    </row>
    <row r="44" spans="1:6" ht="15.75">
      <c r="A44" s="8"/>
      <c r="B44" s="11">
        <v>1</v>
      </c>
      <c r="C44" s="11">
        <v>1</v>
      </c>
      <c r="D44" s="11">
        <v>1</v>
      </c>
      <c r="E44" s="11">
        <v>1</v>
      </c>
      <c r="F44" s="11">
        <v>1</v>
      </c>
    </row>
    <row r="45" spans="1:6" ht="30" customHeight="1">
      <c r="A45" s="22" t="s">
        <v>65</v>
      </c>
      <c r="B45" s="23"/>
      <c r="C45" s="23"/>
      <c r="D45" s="23"/>
      <c r="E45" s="23"/>
      <c r="F45" s="24"/>
    </row>
    <row r="46" spans="1:6" ht="15.75">
      <c r="A46" s="8"/>
      <c r="B46" s="11">
        <f>'К-2 2011'!B46*1.054*1.057</f>
        <v>0.07659286250000001</v>
      </c>
      <c r="C46" s="11">
        <f>'К-2 2011'!C46*1.054*1.057</f>
        <v>0.07659286250000001</v>
      </c>
      <c r="D46" s="11">
        <f>'К-2 2011'!D46*1.054*1.057</f>
        <v>0.07659286250000001</v>
      </c>
      <c r="E46" s="11">
        <f>'К-2 2011'!E46*1.054*1.057</f>
        <v>0.07659286250000001</v>
      </c>
      <c r="F46" s="11">
        <f>'К-2 2011'!F46*1.054*1.057</f>
        <v>0.15318572500000002</v>
      </c>
    </row>
    <row r="47" spans="1:6" ht="15" customHeight="1">
      <c r="A47" s="22" t="s">
        <v>66</v>
      </c>
      <c r="B47" s="23"/>
      <c r="C47" s="23"/>
      <c r="D47" s="23"/>
      <c r="E47" s="23"/>
      <c r="F47" s="24"/>
    </row>
    <row r="48" spans="1:6" ht="15.75">
      <c r="A48" s="8"/>
      <c r="B48" s="11">
        <f>'К-2 2011'!B48*1.054*1.057</f>
        <v>0.07659286250000001</v>
      </c>
      <c r="C48" s="11">
        <f>'К-2 2011'!C48*1.054*1.057</f>
        <v>0.07659286250000001</v>
      </c>
      <c r="D48" s="11">
        <f>'К-2 2011'!D48*1.054*1.057</f>
        <v>0.07659286250000001</v>
      </c>
      <c r="E48" s="11">
        <f>'К-2 2011'!E48*1.054*1.057</f>
        <v>0.07659286250000001</v>
      </c>
      <c r="F48" s="11">
        <f>'К-2 2011'!F48*1.054*1.057</f>
        <v>0.15318572500000002</v>
      </c>
    </row>
    <row r="49" spans="1:6" ht="15" customHeight="1">
      <c r="A49" s="22" t="s">
        <v>67</v>
      </c>
      <c r="B49" s="23"/>
      <c r="C49" s="23"/>
      <c r="D49" s="23"/>
      <c r="E49" s="23"/>
      <c r="F49" s="24"/>
    </row>
    <row r="50" spans="1:6" ht="15.75">
      <c r="A50" s="8"/>
      <c r="B50" s="11">
        <f>'К-2 2011'!B50*1.054*1.057</f>
        <v>0.006127429</v>
      </c>
      <c r="C50" s="11">
        <f>'К-2 2011'!C50*1.054*1.057</f>
        <v>0.006127429</v>
      </c>
      <c r="D50" s="11">
        <f>'К-2 2011'!D50*1.054*1.057</f>
        <v>0.006127429</v>
      </c>
      <c r="E50" s="11">
        <f>'К-2 2011'!E50*1.054*1.057</f>
        <v>0.006127429</v>
      </c>
      <c r="F50" s="11">
        <f>'К-2 2011'!F50*1.054*1.057</f>
        <v>0.006127429</v>
      </c>
    </row>
    <row r="51" spans="1:6" ht="62.25" customHeight="1">
      <c r="A51" s="22" t="s">
        <v>89</v>
      </c>
      <c r="B51" s="23"/>
      <c r="C51" s="23"/>
      <c r="D51" s="23"/>
      <c r="E51" s="23"/>
      <c r="F51" s="24"/>
    </row>
    <row r="52" spans="1:6" ht="15.75">
      <c r="A52" s="8"/>
      <c r="B52" s="11">
        <v>1</v>
      </c>
      <c r="C52" s="11">
        <v>1</v>
      </c>
      <c r="D52" s="11">
        <v>1</v>
      </c>
      <c r="E52" s="11">
        <v>1</v>
      </c>
      <c r="F52" s="11">
        <v>1</v>
      </c>
    </row>
    <row r="53" spans="1:6" ht="15" customHeight="1">
      <c r="A53" s="22" t="s">
        <v>69</v>
      </c>
      <c r="B53" s="23"/>
      <c r="C53" s="23"/>
      <c r="D53" s="23"/>
      <c r="E53" s="23"/>
      <c r="F53" s="24"/>
    </row>
    <row r="54" spans="1:6" ht="15.75">
      <c r="A54" s="8"/>
      <c r="B54" s="11">
        <f>'К-2 2011'!B54*1.054*1.057</f>
        <v>0.00765928625</v>
      </c>
      <c r="C54" s="11">
        <f>'К-2 2011'!C54*1.054*1.057</f>
        <v>0.00765928625</v>
      </c>
      <c r="D54" s="11">
        <f>'К-2 2011'!D54*1.054*1.057</f>
        <v>0.00765928625</v>
      </c>
      <c r="E54" s="11">
        <f>'К-2 2011'!E54*1.054*1.057</f>
        <v>0.00765928625</v>
      </c>
      <c r="F54" s="11">
        <f>'К-2 2011'!F54*1.054*1.057</f>
        <v>0.765928625</v>
      </c>
    </row>
    <row r="55" ht="15">
      <c r="A55" s="9"/>
    </row>
  </sheetData>
  <sheetProtection/>
  <mergeCells count="22">
    <mergeCell ref="C5:E5"/>
    <mergeCell ref="A7:F7"/>
    <mergeCell ref="A8:F8"/>
    <mergeCell ref="E11:E15"/>
    <mergeCell ref="D11:D15"/>
    <mergeCell ref="C11:C15"/>
    <mergeCell ref="A10:A15"/>
    <mergeCell ref="B10:F10"/>
    <mergeCell ref="F11:F15"/>
    <mergeCell ref="A16:F16"/>
    <mergeCell ref="B11:B15"/>
    <mergeCell ref="A23:F23"/>
    <mergeCell ref="A31:F31"/>
    <mergeCell ref="A37:F37"/>
    <mergeCell ref="A39:F39"/>
    <mergeCell ref="A49:F49"/>
    <mergeCell ref="A51:F51"/>
    <mergeCell ref="A53:F53"/>
    <mergeCell ref="A41:F41"/>
    <mergeCell ref="A43:F43"/>
    <mergeCell ref="A45:F45"/>
    <mergeCell ref="A47:F47"/>
  </mergeCells>
  <printOptions/>
  <pageMargins left="0.7874015748031497" right="0.1968503937007874" top="0.7874015748031497" bottom="0.7874015748031497" header="0.5118110236220472" footer="0.5118110236220472"/>
  <pageSetup horizontalDpi="600" verticalDpi="600" orientation="portrait" paperSize="9" scale="96" r:id="rId1"/>
  <rowBreaks count="1" manualBreakCount="1">
    <brk id="28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55"/>
  <sheetViews>
    <sheetView view="pageBreakPreview" zoomScaleSheetLayoutView="100" zoomScalePageLayoutView="0" workbookViewId="0" topLeftCell="A22">
      <selection activeCell="C5" sqref="C5:E5"/>
    </sheetView>
  </sheetViews>
  <sheetFormatPr defaultColWidth="9.140625" defaultRowHeight="12.75"/>
  <cols>
    <col min="1" max="1" width="41.7109375" style="0" customWidth="1"/>
  </cols>
  <sheetData>
    <row r="1" spans="1:6" ht="12.75">
      <c r="A1" s="12"/>
      <c r="B1" s="12"/>
      <c r="C1" s="12" t="s">
        <v>70</v>
      </c>
      <c r="D1" s="12"/>
      <c r="E1" s="12"/>
      <c r="F1" s="12"/>
    </row>
    <row r="2" spans="1:6" ht="12.75">
      <c r="A2" s="12"/>
      <c r="B2" s="12"/>
      <c r="C2" s="12" t="s">
        <v>71</v>
      </c>
      <c r="D2" s="12"/>
      <c r="E2" s="12"/>
      <c r="F2" s="12"/>
    </row>
    <row r="3" spans="1:6" ht="12.75">
      <c r="A3" s="12"/>
      <c r="B3" s="12"/>
      <c r="C3" s="12" t="s">
        <v>72</v>
      </c>
      <c r="D3" s="12"/>
      <c r="E3" s="12"/>
      <c r="F3" s="12"/>
    </row>
    <row r="4" spans="1:6" ht="12.75">
      <c r="A4" s="12"/>
      <c r="B4" s="12"/>
      <c r="C4" s="12"/>
      <c r="D4" s="12"/>
      <c r="E4" s="12"/>
      <c r="F4" s="12"/>
    </row>
    <row r="5" spans="1:6" ht="12.75">
      <c r="A5" s="12"/>
      <c r="B5" s="12"/>
      <c r="C5" s="17" t="s">
        <v>92</v>
      </c>
      <c r="D5" s="17"/>
      <c r="E5" s="17"/>
      <c r="F5" s="12"/>
    </row>
    <row r="6" spans="1:6" ht="12.75">
      <c r="A6" s="12"/>
      <c r="B6" s="12"/>
      <c r="C6" s="12"/>
      <c r="D6" s="12"/>
      <c r="E6" s="12"/>
      <c r="F6" s="12"/>
    </row>
    <row r="7" spans="1:6" ht="15.75">
      <c r="A7" s="18" t="s">
        <v>79</v>
      </c>
      <c r="B7" s="18"/>
      <c r="C7" s="18"/>
      <c r="D7" s="18"/>
      <c r="E7" s="18"/>
      <c r="F7" s="18"/>
    </row>
    <row r="8" spans="1:6" ht="15.75">
      <c r="A8" s="18" t="s">
        <v>73</v>
      </c>
      <c r="B8" s="18"/>
      <c r="C8" s="18"/>
      <c r="D8" s="18"/>
      <c r="E8" s="18"/>
      <c r="F8" s="18"/>
    </row>
    <row r="10" spans="1:6" ht="14.25" customHeight="1">
      <c r="A10" s="19" t="s">
        <v>0</v>
      </c>
      <c r="B10" s="22" t="s">
        <v>1</v>
      </c>
      <c r="C10" s="23"/>
      <c r="D10" s="23"/>
      <c r="E10" s="23"/>
      <c r="F10" s="24"/>
    </row>
    <row r="11" spans="1:6" ht="12.75">
      <c r="A11" s="20"/>
      <c r="B11" s="25" t="s">
        <v>76</v>
      </c>
      <c r="C11" s="25" t="s">
        <v>77</v>
      </c>
      <c r="D11" s="25" t="s">
        <v>75</v>
      </c>
      <c r="E11" s="25" t="s">
        <v>74</v>
      </c>
      <c r="F11" s="25" t="s">
        <v>8</v>
      </c>
    </row>
    <row r="12" spans="1:6" ht="12.75" customHeight="1">
      <c r="A12" s="20"/>
      <c r="B12" s="26"/>
      <c r="C12" s="26"/>
      <c r="D12" s="26"/>
      <c r="E12" s="26"/>
      <c r="F12" s="28"/>
    </row>
    <row r="13" spans="1:6" ht="12.75">
      <c r="A13" s="20"/>
      <c r="B13" s="26"/>
      <c r="C13" s="26"/>
      <c r="D13" s="26"/>
      <c r="E13" s="26"/>
      <c r="F13" s="28"/>
    </row>
    <row r="14" spans="1:6" ht="12.75">
      <c r="A14" s="20"/>
      <c r="B14" s="26"/>
      <c r="C14" s="26"/>
      <c r="D14" s="26"/>
      <c r="E14" s="26"/>
      <c r="F14" s="28"/>
    </row>
    <row r="15" spans="1:6" ht="12.75">
      <c r="A15" s="21"/>
      <c r="B15" s="27"/>
      <c r="C15" s="27"/>
      <c r="D15" s="27"/>
      <c r="E15" s="27"/>
      <c r="F15" s="29"/>
    </row>
    <row r="16" spans="1:6" ht="15" customHeight="1">
      <c r="A16" s="22" t="s">
        <v>9</v>
      </c>
      <c r="B16" s="23"/>
      <c r="C16" s="23"/>
      <c r="D16" s="23"/>
      <c r="E16" s="23"/>
      <c r="F16" s="24"/>
    </row>
    <row r="17" spans="1:6" ht="15">
      <c r="A17" s="6" t="s">
        <v>10</v>
      </c>
      <c r="B17" s="11">
        <f>'К-2 2011'!B17*1.054</f>
        <v>0.05797000000000001</v>
      </c>
      <c r="C17" s="11">
        <f>'К-2 2011'!C17*1.054</f>
        <v>0.15941750000000005</v>
      </c>
      <c r="D17" s="11">
        <f>'К-2 2011'!D17*1.054</f>
        <v>0.20289500000000005</v>
      </c>
      <c r="E17" s="11">
        <f>'К-2 2011'!E17*1.054</f>
        <v>0.30434250000000007</v>
      </c>
      <c r="F17" s="11">
        <f>'К-2 2011'!F17*1.054</f>
        <v>0.4347750000000001</v>
      </c>
    </row>
    <row r="18" spans="1:6" ht="15">
      <c r="A18" s="6" t="s">
        <v>16</v>
      </c>
      <c r="B18" s="11">
        <f>'К-2 2011'!B18*1.054</f>
        <v>0.11594000000000002</v>
      </c>
      <c r="C18" s="11">
        <f>'К-2 2011'!C18*1.054</f>
        <v>0.3333275000000001</v>
      </c>
      <c r="D18" s="11">
        <f>'К-2 2011'!D18*1.054</f>
        <v>0.4347750000000001</v>
      </c>
      <c r="E18" s="11">
        <f>'К-2 2011'!E18*1.054</f>
        <v>0.6521625000000001</v>
      </c>
      <c r="F18" s="11">
        <f>'К-2 2011'!F18*1.054</f>
        <v>0.9275200000000001</v>
      </c>
    </row>
    <row r="19" spans="1:6" ht="15">
      <c r="A19" s="6" t="s">
        <v>21</v>
      </c>
      <c r="B19" s="11">
        <f>'К-2 2011'!B19*1.054</f>
        <v>0.11594000000000002</v>
      </c>
      <c r="C19" s="11">
        <f>'К-2 2011'!C19*1.054</f>
        <v>0.28985000000000005</v>
      </c>
      <c r="D19" s="11">
        <f>'К-2 2011'!D19*1.054</f>
        <v>0.36231250000000004</v>
      </c>
      <c r="E19" s="11">
        <f>'К-2 2011'!E19*1.054</f>
        <v>0.4347750000000001</v>
      </c>
      <c r="F19" s="11">
        <f>'К-2 2011'!F19*1.054</f>
        <v>0.69564</v>
      </c>
    </row>
    <row r="20" spans="1:6" ht="15">
      <c r="A20" s="6" t="s">
        <v>25</v>
      </c>
      <c r="B20" s="11">
        <f>'К-2 2011'!B20*1.054</f>
        <v>0.11594000000000002</v>
      </c>
      <c r="C20" s="11">
        <f>'К-2 2011'!C20*1.054</f>
        <v>0.3333275000000001</v>
      </c>
      <c r="D20" s="11">
        <f>'К-2 2011'!D20*1.054</f>
        <v>0.4347750000000001</v>
      </c>
      <c r="E20" s="11">
        <f>'К-2 2011'!E20*1.054</f>
        <v>0.6521625000000001</v>
      </c>
      <c r="F20" s="11">
        <f>'К-2 2011'!F20*1.054</f>
        <v>0.9275200000000001</v>
      </c>
    </row>
    <row r="21" spans="1:6" ht="15">
      <c r="A21" s="6" t="s">
        <v>26</v>
      </c>
      <c r="B21" s="11">
        <f>'К-2 2011'!B21*1.054</f>
        <v>0.11594000000000002</v>
      </c>
      <c r="C21" s="11">
        <f>'К-2 2011'!C21*1.054</f>
        <v>0.3333275000000001</v>
      </c>
      <c r="D21" s="11">
        <f>'К-2 2011'!D21*1.054</f>
        <v>0.4347750000000001</v>
      </c>
      <c r="E21" s="11">
        <f>'К-2 2011'!E21*1.054</f>
        <v>0.6521625000000001</v>
      </c>
      <c r="F21" s="11">
        <f>'К-2 2011'!F21*1.054</f>
        <v>0.9275200000000001</v>
      </c>
    </row>
    <row r="22" spans="1:6" ht="62.25" customHeight="1">
      <c r="A22" s="6" t="s">
        <v>27</v>
      </c>
      <c r="B22" s="11">
        <f>'К-2 2011'!B22*1.054</f>
        <v>0.07246250000000001</v>
      </c>
      <c r="C22" s="11">
        <f>'К-2 2011'!C22*1.054</f>
        <v>0.21738750000000004</v>
      </c>
      <c r="D22" s="11">
        <f>'К-2 2011'!D22*1.054</f>
        <v>0.28985000000000005</v>
      </c>
      <c r="E22" s="11">
        <f>'К-2 2011'!E22*1.054</f>
        <v>0.4347750000000001</v>
      </c>
      <c r="F22" s="11">
        <f>'К-2 2011'!F22*1.054</f>
        <v>0.6086850000000001</v>
      </c>
    </row>
    <row r="23" spans="1:6" ht="15" customHeight="1">
      <c r="A23" s="22" t="s">
        <v>31</v>
      </c>
      <c r="B23" s="23"/>
      <c r="C23" s="23"/>
      <c r="D23" s="23"/>
      <c r="E23" s="23"/>
      <c r="F23" s="24"/>
    </row>
    <row r="24" spans="1:6" ht="62.25" customHeight="1">
      <c r="A24" s="6" t="s">
        <v>81</v>
      </c>
      <c r="B24" s="11">
        <f>'К-2 2011'!B24*1.054</f>
        <v>0.018049750000000003</v>
      </c>
      <c r="C24" s="11">
        <f>'К-2 2011'!C24*1.054</f>
        <v>0.10829850000000002</v>
      </c>
      <c r="D24" s="11">
        <f>'К-2 2011'!D24*1.054</f>
        <v>0.23464675000000004</v>
      </c>
      <c r="E24" s="11">
        <f>'К-2 2011'!E24*1.054</f>
        <v>0.27074625</v>
      </c>
      <c r="F24" s="11">
        <f>'К-2 2011'!F24*1.054</f>
        <v>0.6497910000000001</v>
      </c>
    </row>
    <row r="25" spans="1:6" ht="60.75" customHeight="1">
      <c r="A25" s="6" t="s">
        <v>83</v>
      </c>
      <c r="B25" s="11">
        <f>'К-2 2011'!B25*1.054</f>
        <v>0.014492500000000002</v>
      </c>
      <c r="C25" s="11">
        <f>'К-2 2011'!C25*1.054</f>
        <v>0.086955</v>
      </c>
      <c r="D25" s="11">
        <f>'К-2 2011'!D25*1.054</f>
        <v>0.18840250000000003</v>
      </c>
      <c r="E25" s="11">
        <f>'К-2 2011'!E25*1.054</f>
        <v>0.21738750000000004</v>
      </c>
      <c r="F25" s="11">
        <f>'К-2 2011'!F25*1.054</f>
        <v>0.52173</v>
      </c>
    </row>
    <row r="26" spans="1:6" ht="78.75" customHeight="1">
      <c r="A26" s="6" t="s">
        <v>82</v>
      </c>
      <c r="B26" s="11">
        <f>'К-2 2011'!B26*1.054</f>
        <v>0.014492500000000002</v>
      </c>
      <c r="C26" s="11">
        <f>'К-2 2011'!C26*1.054</f>
        <v>0.086955</v>
      </c>
      <c r="D26" s="11">
        <f>'К-2 2011'!D26*1.054</f>
        <v>0.14492500000000003</v>
      </c>
      <c r="E26" s="11">
        <f>'К-2 2011'!E26*1.054</f>
        <v>0.14492500000000003</v>
      </c>
      <c r="F26" s="11">
        <f>'К-2 2011'!F26*1.054</f>
        <v>0.28985000000000005</v>
      </c>
    </row>
    <row r="27" spans="1:6" ht="91.5" customHeight="1">
      <c r="A27" s="6" t="s">
        <v>84</v>
      </c>
      <c r="B27" s="11">
        <f>'К-2 2011'!B27*1.054</f>
        <v>0.1484032</v>
      </c>
      <c r="C27" s="11">
        <f>'К-2 2011'!C27*1.054</f>
        <v>0.2979658</v>
      </c>
      <c r="D27" s="11">
        <f>'К-2 2011'!D27*1.054</f>
        <v>0.44752840000000005</v>
      </c>
      <c r="E27" s="11">
        <f>'К-2 2011'!E27*1.054</f>
        <v>0.52173</v>
      </c>
      <c r="F27" s="11">
        <f>'К-2 2011'!F27*1.054</f>
        <v>0.5959316</v>
      </c>
    </row>
    <row r="28" spans="1:6" ht="90" customHeight="1">
      <c r="A28" s="6" t="s">
        <v>85</v>
      </c>
      <c r="B28" s="11">
        <f>'К-2 2011'!B28*1.054</f>
        <v>0.12985280000000002</v>
      </c>
      <c r="C28" s="11">
        <f>'К-2 2011'!C28*1.054</f>
        <v>0.3188350000000001</v>
      </c>
      <c r="D28" s="11">
        <f>'К-2 2011'!D28*1.054</f>
        <v>0.39071780000000006</v>
      </c>
      <c r="E28" s="11">
        <f>'К-2 2011'!E28*1.054</f>
        <v>0.4486878</v>
      </c>
      <c r="F28" s="11">
        <f>'К-2 2011'!F28*1.054</f>
        <v>0.52173</v>
      </c>
    </row>
    <row r="29" spans="1:6" ht="60.75" customHeight="1">
      <c r="A29" s="6" t="s">
        <v>86</v>
      </c>
      <c r="B29" s="11">
        <f>'К-2 2011'!B29*1.054</f>
        <v>0.011594000000000002</v>
      </c>
      <c r="C29" s="11">
        <f>'К-2 2011'!C29*1.054</f>
        <v>0.034782</v>
      </c>
      <c r="D29" s="11">
        <f>'К-2 2011'!D29*1.054</f>
        <v>0.034782</v>
      </c>
      <c r="E29" s="11">
        <f>'К-2 2011'!E29*1.054</f>
        <v>0.034782</v>
      </c>
      <c r="F29" s="11">
        <f>'К-2 2011'!F29*1.054</f>
        <v>0.034782</v>
      </c>
    </row>
    <row r="30" spans="1:6" ht="15">
      <c r="A30" s="6" t="s">
        <v>87</v>
      </c>
      <c r="B30" s="11">
        <f>'К-2 2011'!B30*1.054</f>
        <v>0.14492500000000003</v>
      </c>
      <c r="C30" s="11">
        <f>'К-2 2011'!C30*1.054</f>
        <v>0.28985000000000005</v>
      </c>
      <c r="D30" s="11">
        <f>'К-2 2011'!D30*1.054</f>
        <v>0.5797000000000001</v>
      </c>
      <c r="E30" s="11">
        <f>'К-2 2011'!E30*1.054</f>
        <v>0.7246250000000001</v>
      </c>
      <c r="F30" s="11">
        <f>'К-2 2011'!F30*1.054</f>
        <v>0.7970875000000002</v>
      </c>
    </row>
    <row r="31" spans="1:6" ht="15" customHeight="1">
      <c r="A31" s="22" t="s">
        <v>53</v>
      </c>
      <c r="B31" s="23"/>
      <c r="C31" s="23"/>
      <c r="D31" s="23"/>
      <c r="E31" s="23"/>
      <c r="F31" s="24"/>
    </row>
    <row r="32" spans="1:6" ht="60" customHeight="1">
      <c r="A32" s="6" t="s">
        <v>54</v>
      </c>
      <c r="B32" s="11">
        <f>'К-2 2011'!B32*1.054</f>
        <v>0.014492500000000002</v>
      </c>
      <c r="C32" s="11">
        <f>'К-2 2011'!C32*1.054</f>
        <v>0.086955</v>
      </c>
      <c r="D32" s="11">
        <f>'К-2 2011'!D32*1.054</f>
        <v>0.14492500000000003</v>
      </c>
      <c r="E32" s="11">
        <f>'К-2 2011'!E32*1.054</f>
        <v>0.4347750000000001</v>
      </c>
      <c r="F32" s="11">
        <f>'К-2 2011'!F32*1.054</f>
        <v>0.7246250000000001</v>
      </c>
    </row>
    <row r="33" spans="1:6" ht="34.5" customHeight="1">
      <c r="A33" s="6" t="s">
        <v>80</v>
      </c>
      <c r="B33" s="11">
        <v>0.014</v>
      </c>
      <c r="C33" s="11">
        <f>'К-2 2011'!C33*1.054</f>
        <v>0.086955</v>
      </c>
      <c r="D33" s="11">
        <f>'К-2 2011'!D33*1.054</f>
        <v>0.14492500000000003</v>
      </c>
      <c r="E33" s="11">
        <f>'К-2 2011'!E33*1.054</f>
        <v>0.21796720000000003</v>
      </c>
      <c r="F33" s="11">
        <f>'К-2 2011'!F33*1.054</f>
        <v>0.36289220000000005</v>
      </c>
    </row>
    <row r="34" spans="1:6" ht="59.25" customHeight="1">
      <c r="A34" s="6" t="s">
        <v>55</v>
      </c>
      <c r="B34" s="11">
        <f>'К-2 2011'!B34*1.054</f>
        <v>0.014492500000000002</v>
      </c>
      <c r="C34" s="11">
        <f>'К-2 2011'!C34*1.054</f>
        <v>0.086955</v>
      </c>
      <c r="D34" s="11">
        <f>'К-2 2011'!D34*1.054</f>
        <v>0.14492500000000003</v>
      </c>
      <c r="E34" s="11">
        <f>'К-2 2011'!E34*1.054</f>
        <v>0.4347750000000001</v>
      </c>
      <c r="F34" s="11">
        <f>'К-2 2011'!F34*1.054</f>
        <v>0.7246250000000001</v>
      </c>
    </row>
    <row r="35" spans="1:6" ht="75" customHeight="1">
      <c r="A35" s="6" t="s">
        <v>56</v>
      </c>
      <c r="B35" s="11">
        <f>'К-2 2011'!B35*1.054</f>
        <v>0.011594000000000002</v>
      </c>
      <c r="C35" s="11">
        <f>'К-2 2011'!C35*1.054</f>
        <v>0.04637600000000001</v>
      </c>
      <c r="D35" s="11">
        <f>'К-2 2011'!D35*1.054</f>
        <v>0.05797000000000001</v>
      </c>
      <c r="E35" s="11">
        <f>'К-2 2011'!E35*1.054</f>
        <v>0.08115800000000002</v>
      </c>
      <c r="F35" s="11">
        <f>'К-2 2011'!F35*1.054</f>
        <v>0.10434600000000001</v>
      </c>
    </row>
    <row r="36" spans="1:6" ht="60" customHeight="1">
      <c r="A36" s="6" t="s">
        <v>58</v>
      </c>
      <c r="B36" s="11">
        <f>'К-2 2011'!B36*1.054</f>
        <v>0.005797000000000001</v>
      </c>
      <c r="C36" s="11">
        <f>'К-2 2011'!C36*1.054</f>
        <v>0.005797000000000001</v>
      </c>
      <c r="D36" s="11">
        <f>'К-2 2011'!D36*1.054</f>
        <v>0.005797000000000001</v>
      </c>
      <c r="E36" s="11">
        <f>'К-2 2011'!E36*1.054</f>
        <v>0.005797000000000001</v>
      </c>
      <c r="F36" s="11">
        <f>'К-2 2011'!F36*1.054</f>
        <v>0.005797000000000001</v>
      </c>
    </row>
    <row r="37" spans="1:6" ht="15" customHeight="1">
      <c r="A37" s="22" t="s">
        <v>60</v>
      </c>
      <c r="B37" s="23"/>
      <c r="C37" s="23"/>
      <c r="D37" s="23"/>
      <c r="E37" s="23"/>
      <c r="F37" s="24"/>
    </row>
    <row r="38" spans="1:6" ht="15.75">
      <c r="A38" s="8"/>
      <c r="B38" s="11">
        <v>1</v>
      </c>
      <c r="C38" s="11">
        <v>1</v>
      </c>
      <c r="D38" s="11">
        <v>1</v>
      </c>
      <c r="E38" s="11">
        <v>1</v>
      </c>
      <c r="F38" s="11">
        <v>1</v>
      </c>
    </row>
    <row r="39" spans="1:6" ht="15" customHeight="1">
      <c r="A39" s="22" t="s">
        <v>62</v>
      </c>
      <c r="B39" s="23"/>
      <c r="C39" s="23"/>
      <c r="D39" s="23"/>
      <c r="E39" s="23"/>
      <c r="F39" s="24"/>
    </row>
    <row r="40" spans="1:6" ht="15.75">
      <c r="A40" s="8"/>
      <c r="B40" s="11">
        <f>'К-2 2011'!B40*1.054</f>
        <v>0.28985000000000005</v>
      </c>
      <c r="C40" s="11">
        <f>'К-2 2011'!C40*1.054</f>
        <v>0.28985000000000005</v>
      </c>
      <c r="D40" s="11">
        <f>'К-2 2011'!D40*1.054</f>
        <v>0.28985000000000005</v>
      </c>
      <c r="E40" s="11">
        <f>'К-2 2011'!E40*1.054</f>
        <v>0.28985000000000005</v>
      </c>
      <c r="F40" s="11">
        <f>'К-2 2011'!F40*1.054</f>
        <v>0.28985000000000005</v>
      </c>
    </row>
    <row r="41" spans="1:6" ht="30" customHeight="1">
      <c r="A41" s="22" t="s">
        <v>63</v>
      </c>
      <c r="B41" s="23"/>
      <c r="C41" s="23"/>
      <c r="D41" s="23"/>
      <c r="E41" s="23"/>
      <c r="F41" s="24"/>
    </row>
    <row r="42" spans="1:6" ht="15.75">
      <c r="A42" s="8"/>
      <c r="B42" s="11">
        <f>'К-2 2011'!B42*1.054</f>
        <v>0.14492500000000003</v>
      </c>
      <c r="C42" s="11">
        <f>'К-2 2011'!C42*1.054</f>
        <v>0.21738750000000004</v>
      </c>
      <c r="D42" s="11">
        <f>'К-2 2011'!D42*1.054</f>
        <v>0.28985000000000005</v>
      </c>
      <c r="E42" s="11">
        <f>'К-2 2011'!E42*1.054</f>
        <v>0.4347750000000001</v>
      </c>
      <c r="F42" s="11">
        <f>'К-2 2011'!F42*1.054</f>
        <v>0.69564</v>
      </c>
    </row>
    <row r="43" spans="1:6" ht="45" customHeight="1">
      <c r="A43" s="22" t="s">
        <v>64</v>
      </c>
      <c r="B43" s="23"/>
      <c r="C43" s="23"/>
      <c r="D43" s="23"/>
      <c r="E43" s="23"/>
      <c r="F43" s="24"/>
    </row>
    <row r="44" spans="1:6" ht="15.75">
      <c r="A44" s="8"/>
      <c r="B44" s="11">
        <v>1</v>
      </c>
      <c r="C44" s="11">
        <v>1</v>
      </c>
      <c r="D44" s="11">
        <v>1</v>
      </c>
      <c r="E44" s="11">
        <v>1</v>
      </c>
      <c r="F44" s="11">
        <v>1</v>
      </c>
    </row>
    <row r="45" spans="1:6" ht="30" customHeight="1">
      <c r="A45" s="22" t="s">
        <v>65</v>
      </c>
      <c r="B45" s="23"/>
      <c r="C45" s="23"/>
      <c r="D45" s="23"/>
      <c r="E45" s="23"/>
      <c r="F45" s="24"/>
    </row>
    <row r="46" spans="1:6" ht="15.75">
      <c r="A46" s="8"/>
      <c r="B46" s="11">
        <f>'К-2 2011'!B46*1.054</f>
        <v>0.07246250000000001</v>
      </c>
      <c r="C46" s="11">
        <f>'К-2 2011'!C46*1.054</f>
        <v>0.07246250000000001</v>
      </c>
      <c r="D46" s="11">
        <f>'К-2 2011'!D46*1.054</f>
        <v>0.07246250000000001</v>
      </c>
      <c r="E46" s="11">
        <f>'К-2 2011'!E46*1.054</f>
        <v>0.07246250000000001</v>
      </c>
      <c r="F46" s="11">
        <f>'К-2 2011'!F46*1.054</f>
        <v>0.14492500000000003</v>
      </c>
    </row>
    <row r="47" spans="1:6" ht="15" customHeight="1">
      <c r="A47" s="22" t="s">
        <v>66</v>
      </c>
      <c r="B47" s="23"/>
      <c r="C47" s="23"/>
      <c r="D47" s="23"/>
      <c r="E47" s="23"/>
      <c r="F47" s="24"/>
    </row>
    <row r="48" spans="1:6" ht="15.75">
      <c r="A48" s="8"/>
      <c r="B48" s="11">
        <f>'К-2 2011'!B48*1.054</f>
        <v>0.07246250000000001</v>
      </c>
      <c r="C48" s="11">
        <f>'К-2 2011'!C48*1.054</f>
        <v>0.07246250000000001</v>
      </c>
      <c r="D48" s="11">
        <f>'К-2 2011'!D48*1.054</f>
        <v>0.07246250000000001</v>
      </c>
      <c r="E48" s="11">
        <f>'К-2 2011'!E48*1.054</f>
        <v>0.07246250000000001</v>
      </c>
      <c r="F48" s="11">
        <f>'К-2 2011'!F48*1.054</f>
        <v>0.14492500000000003</v>
      </c>
    </row>
    <row r="49" spans="1:6" ht="15" customHeight="1">
      <c r="A49" s="22" t="s">
        <v>67</v>
      </c>
      <c r="B49" s="23"/>
      <c r="C49" s="23"/>
      <c r="D49" s="23"/>
      <c r="E49" s="23"/>
      <c r="F49" s="24"/>
    </row>
    <row r="50" spans="1:6" ht="15.75">
      <c r="A50" s="8"/>
      <c r="B50" s="11">
        <f>'К-2 2011'!B50*1.054</f>
        <v>0.005797000000000001</v>
      </c>
      <c r="C50" s="11">
        <f>'К-2 2009 год'!C50*1.1</f>
        <v>0.0055000000000000005</v>
      </c>
      <c r="D50" s="11">
        <f>'К-2 2009 год'!D50*1.1</f>
        <v>0.0055000000000000005</v>
      </c>
      <c r="E50" s="11">
        <f>'К-2 2009 год'!E50*1.1</f>
        <v>0.0055000000000000005</v>
      </c>
      <c r="F50" s="11">
        <f>'К-2 2009 год'!F50*1.1</f>
        <v>0.0055000000000000005</v>
      </c>
    </row>
    <row r="51" spans="1:6" ht="62.25" customHeight="1">
      <c r="A51" s="22" t="s">
        <v>89</v>
      </c>
      <c r="B51" s="23"/>
      <c r="C51" s="23"/>
      <c r="D51" s="23"/>
      <c r="E51" s="23"/>
      <c r="F51" s="24"/>
    </row>
    <row r="52" spans="1:6" ht="15.75">
      <c r="A52" s="8"/>
      <c r="B52" s="11">
        <v>1</v>
      </c>
      <c r="C52" s="11">
        <v>1</v>
      </c>
      <c r="D52" s="11">
        <v>1</v>
      </c>
      <c r="E52" s="11">
        <v>1</v>
      </c>
      <c r="F52" s="11">
        <v>1</v>
      </c>
    </row>
    <row r="53" spans="1:6" ht="15" customHeight="1">
      <c r="A53" s="22" t="s">
        <v>69</v>
      </c>
      <c r="B53" s="23"/>
      <c r="C53" s="23"/>
      <c r="D53" s="23"/>
      <c r="E53" s="23"/>
      <c r="F53" s="24"/>
    </row>
    <row r="54" spans="1:6" ht="15.75">
      <c r="A54" s="8"/>
      <c r="B54" s="11">
        <f>'К-2 2011'!B54*1.054</f>
        <v>0.007246250000000001</v>
      </c>
      <c r="C54" s="11">
        <f>'К-2 2011'!C54*1.054</f>
        <v>0.007246250000000001</v>
      </c>
      <c r="D54" s="11">
        <f>'К-2 2011'!D54*1.054</f>
        <v>0.007246250000000001</v>
      </c>
      <c r="E54" s="11">
        <f>'К-2 2011'!E54*1.054</f>
        <v>0.007246250000000001</v>
      </c>
      <c r="F54" s="11">
        <f>'К-2 2011'!F54*1.054</f>
        <v>0.7246250000000001</v>
      </c>
    </row>
    <row r="55" ht="15">
      <c r="A55" s="9"/>
    </row>
  </sheetData>
  <sheetProtection/>
  <mergeCells count="22">
    <mergeCell ref="A49:F49"/>
    <mergeCell ref="A51:F51"/>
    <mergeCell ref="A10:A15"/>
    <mergeCell ref="B10:F10"/>
    <mergeCell ref="F11:F15"/>
    <mergeCell ref="A53:F53"/>
    <mergeCell ref="A41:F41"/>
    <mergeCell ref="A43:F43"/>
    <mergeCell ref="A45:F45"/>
    <mergeCell ref="A47:F47"/>
    <mergeCell ref="A37:F37"/>
    <mergeCell ref="A39:F39"/>
    <mergeCell ref="A16:F16"/>
    <mergeCell ref="B11:B15"/>
    <mergeCell ref="A23:F23"/>
    <mergeCell ref="A31:F31"/>
    <mergeCell ref="C5:E5"/>
    <mergeCell ref="A7:F7"/>
    <mergeCell ref="A8:F8"/>
    <mergeCell ref="E11:E15"/>
    <mergeCell ref="D11:D15"/>
    <mergeCell ref="C11:C15"/>
  </mergeCells>
  <printOptions/>
  <pageMargins left="0.7874015748031497" right="0.1968503937007874" top="0.7874015748031497" bottom="0.7874015748031497" header="0.5118110236220472" footer="0.5118110236220472"/>
  <pageSetup horizontalDpi="600" verticalDpi="600" orientation="portrait" paperSize="9" scale="96" r:id="rId1"/>
  <rowBreaks count="1" manualBreakCount="1">
    <brk id="28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55"/>
  <sheetViews>
    <sheetView view="pageBreakPreview" zoomScaleSheetLayoutView="100" zoomScalePageLayoutView="0" workbookViewId="0" topLeftCell="A46">
      <selection activeCell="B48" sqref="B48"/>
    </sheetView>
  </sheetViews>
  <sheetFormatPr defaultColWidth="9.140625" defaultRowHeight="12.75"/>
  <cols>
    <col min="1" max="1" width="41.7109375" style="0" customWidth="1"/>
  </cols>
  <sheetData>
    <row r="1" spans="1:6" ht="12.75">
      <c r="A1" s="12"/>
      <c r="B1" s="12"/>
      <c r="C1" s="12" t="s">
        <v>70</v>
      </c>
      <c r="D1" s="12"/>
      <c r="E1" s="12"/>
      <c r="F1" s="12"/>
    </row>
    <row r="2" spans="1:6" ht="12.75">
      <c r="A2" s="12"/>
      <c r="B2" s="12"/>
      <c r="C2" s="12" t="s">
        <v>71</v>
      </c>
      <c r="D2" s="12"/>
      <c r="E2" s="12"/>
      <c r="F2" s="12"/>
    </row>
    <row r="3" spans="1:6" ht="12.75">
      <c r="A3" s="12"/>
      <c r="B3" s="12"/>
      <c r="C3" s="12" t="s">
        <v>72</v>
      </c>
      <c r="D3" s="12"/>
      <c r="E3" s="12"/>
      <c r="F3" s="12"/>
    </row>
    <row r="4" spans="1:6" ht="12.75">
      <c r="A4" s="12"/>
      <c r="B4" s="12"/>
      <c r="C4" s="12"/>
      <c r="D4" s="12"/>
      <c r="E4" s="12"/>
      <c r="F4" s="12"/>
    </row>
    <row r="5" spans="1:6" ht="12.75">
      <c r="A5" s="12"/>
      <c r="B5" s="12"/>
      <c r="C5" s="17" t="s">
        <v>88</v>
      </c>
      <c r="D5" s="17"/>
      <c r="E5" s="17"/>
      <c r="F5" s="12"/>
    </row>
    <row r="6" spans="1:6" ht="12.75">
      <c r="A6" s="12"/>
      <c r="B6" s="12"/>
      <c r="C6" s="12"/>
      <c r="D6" s="12"/>
      <c r="E6" s="12"/>
      <c r="F6" s="12"/>
    </row>
    <row r="7" spans="1:6" ht="15.75">
      <c r="A7" s="18" t="s">
        <v>79</v>
      </c>
      <c r="B7" s="18"/>
      <c r="C7" s="18"/>
      <c r="D7" s="18"/>
      <c r="E7" s="18"/>
      <c r="F7" s="18"/>
    </row>
    <row r="8" spans="1:6" ht="15.75">
      <c r="A8" s="18" t="s">
        <v>73</v>
      </c>
      <c r="B8" s="18"/>
      <c r="C8" s="18"/>
      <c r="D8" s="18"/>
      <c r="E8" s="18"/>
      <c r="F8" s="18"/>
    </row>
    <row r="10" spans="1:6" ht="14.25" customHeight="1">
      <c r="A10" s="19" t="s">
        <v>0</v>
      </c>
      <c r="B10" s="22" t="s">
        <v>1</v>
      </c>
      <c r="C10" s="23"/>
      <c r="D10" s="23"/>
      <c r="E10" s="23"/>
      <c r="F10" s="24"/>
    </row>
    <row r="11" spans="1:6" ht="12.75">
      <c r="A11" s="20"/>
      <c r="B11" s="25" t="s">
        <v>76</v>
      </c>
      <c r="C11" s="25" t="s">
        <v>77</v>
      </c>
      <c r="D11" s="25" t="s">
        <v>75</v>
      </c>
      <c r="E11" s="25" t="s">
        <v>74</v>
      </c>
      <c r="F11" s="25" t="s">
        <v>8</v>
      </c>
    </row>
    <row r="12" spans="1:6" ht="12.75" customHeight="1">
      <c r="A12" s="20"/>
      <c r="B12" s="26"/>
      <c r="C12" s="26"/>
      <c r="D12" s="26"/>
      <c r="E12" s="26"/>
      <c r="F12" s="28"/>
    </row>
    <row r="13" spans="1:6" ht="12.75">
      <c r="A13" s="20"/>
      <c r="B13" s="26"/>
      <c r="C13" s="26"/>
      <c r="D13" s="26"/>
      <c r="E13" s="26"/>
      <c r="F13" s="28"/>
    </row>
    <row r="14" spans="1:6" ht="12.75">
      <c r="A14" s="20"/>
      <c r="B14" s="26"/>
      <c r="C14" s="26"/>
      <c r="D14" s="26"/>
      <c r="E14" s="26"/>
      <c r="F14" s="28"/>
    </row>
    <row r="15" spans="1:6" ht="12.75">
      <c r="A15" s="21"/>
      <c r="B15" s="27"/>
      <c r="C15" s="27"/>
      <c r="D15" s="27"/>
      <c r="E15" s="27"/>
      <c r="F15" s="29"/>
    </row>
    <row r="16" spans="1:6" ht="15" customHeight="1">
      <c r="A16" s="22" t="s">
        <v>9</v>
      </c>
      <c r="B16" s="23"/>
      <c r="C16" s="23"/>
      <c r="D16" s="23"/>
      <c r="E16" s="23"/>
      <c r="F16" s="24"/>
    </row>
    <row r="17" spans="1:6" ht="15">
      <c r="A17" s="6" t="s">
        <v>10</v>
      </c>
      <c r="B17" s="11">
        <f>'К-2 2009 год'!B17*1.1</f>
        <v>0.05500000000000001</v>
      </c>
      <c r="C17" s="11">
        <f>'К-2 2009 год'!C17*1.1</f>
        <v>0.15125000000000002</v>
      </c>
      <c r="D17" s="11">
        <f>'К-2 2009 год'!D17*1.1</f>
        <v>0.19250000000000003</v>
      </c>
      <c r="E17" s="11">
        <f>'К-2 2009 год'!E17*1.1</f>
        <v>0.28875000000000006</v>
      </c>
      <c r="F17" s="11">
        <f>'К-2 2009 год'!F17*1.1</f>
        <v>0.41250000000000003</v>
      </c>
    </row>
    <row r="18" spans="1:6" ht="15">
      <c r="A18" s="6" t="s">
        <v>16</v>
      </c>
      <c r="B18" s="11">
        <f>'К-2 2009 год'!B18*1.1</f>
        <v>0.11000000000000001</v>
      </c>
      <c r="C18" s="11">
        <f>'К-2 2009 год'!C18*1.1</f>
        <v>0.3162500000000001</v>
      </c>
      <c r="D18" s="11">
        <f>'К-2 2009 год'!D18*1.1</f>
        <v>0.41250000000000003</v>
      </c>
      <c r="E18" s="11">
        <f>'К-2 2009 год'!E18*1.1</f>
        <v>0.61875</v>
      </c>
      <c r="F18" s="11">
        <f>'К-2 2009 год'!F18*1.1</f>
        <v>0.8800000000000001</v>
      </c>
    </row>
    <row r="19" spans="1:6" ht="15">
      <c r="A19" s="6" t="s">
        <v>21</v>
      </c>
      <c r="B19" s="11">
        <f>'К-2 2009 год'!B19*1.1</f>
        <v>0.11000000000000001</v>
      </c>
      <c r="C19" s="11">
        <f>'К-2 2009 год'!C19*1.1</f>
        <v>0.275</v>
      </c>
      <c r="D19" s="11">
        <f>'К-2 2009 год'!D19*1.1</f>
        <v>0.34375</v>
      </c>
      <c r="E19" s="11">
        <f>'К-2 2009 год'!E19*1.1</f>
        <v>0.41250000000000003</v>
      </c>
      <c r="F19" s="11">
        <f>'К-2 2009 год'!F19*1.1</f>
        <v>0.66</v>
      </c>
    </row>
    <row r="20" spans="1:6" ht="15">
      <c r="A20" s="6" t="s">
        <v>25</v>
      </c>
      <c r="B20" s="11">
        <f>'К-2 2009 год'!B20*1.1</f>
        <v>0.11000000000000001</v>
      </c>
      <c r="C20" s="11">
        <f>'К-2 2009 год'!C20*1.1</f>
        <v>0.3162500000000001</v>
      </c>
      <c r="D20" s="11">
        <f>'К-2 2009 год'!D20*1.1</f>
        <v>0.41250000000000003</v>
      </c>
      <c r="E20" s="11">
        <f>'К-2 2009 год'!E20*1.1</f>
        <v>0.61875</v>
      </c>
      <c r="F20" s="11">
        <f>'К-2 2009 год'!F20*1.1</f>
        <v>0.8800000000000001</v>
      </c>
    </row>
    <row r="21" spans="1:6" ht="15">
      <c r="A21" s="6" t="s">
        <v>26</v>
      </c>
      <c r="B21" s="11">
        <f>'К-2 2009 год'!B21*1.1</f>
        <v>0.11000000000000001</v>
      </c>
      <c r="C21" s="11">
        <f>'К-2 2009 год'!C21*1.1</f>
        <v>0.3162500000000001</v>
      </c>
      <c r="D21" s="11">
        <f>'К-2 2009 год'!D21*1.1</f>
        <v>0.41250000000000003</v>
      </c>
      <c r="E21" s="11">
        <f>'К-2 2009 год'!E21*1.1</f>
        <v>0.61875</v>
      </c>
      <c r="F21" s="11">
        <f>'К-2 2009 год'!F21*1.1</f>
        <v>0.8800000000000001</v>
      </c>
    </row>
    <row r="22" spans="1:6" ht="62.25" customHeight="1">
      <c r="A22" s="6" t="s">
        <v>27</v>
      </c>
      <c r="B22" s="11">
        <f>'К-2 2009 год'!B22*1.1</f>
        <v>0.06875</v>
      </c>
      <c r="C22" s="11">
        <f>'К-2 2009 год'!C22*1.1</f>
        <v>0.20625000000000002</v>
      </c>
      <c r="D22" s="11">
        <f>'К-2 2009 год'!D22*1.1</f>
        <v>0.275</v>
      </c>
      <c r="E22" s="11">
        <f>'К-2 2009 год'!E22*1.1</f>
        <v>0.41250000000000003</v>
      </c>
      <c r="F22" s="11">
        <f>'К-2 2009 год'!F22*1.1</f>
        <v>0.5775000000000001</v>
      </c>
    </row>
    <row r="23" spans="1:6" ht="15" customHeight="1">
      <c r="A23" s="22" t="s">
        <v>31</v>
      </c>
      <c r="B23" s="23"/>
      <c r="C23" s="23"/>
      <c r="D23" s="23"/>
      <c r="E23" s="23"/>
      <c r="F23" s="24"/>
    </row>
    <row r="24" spans="1:6" ht="62.25" customHeight="1">
      <c r="A24" s="6" t="s">
        <v>81</v>
      </c>
      <c r="B24" s="15">
        <f>'К-2 2009 год'!B25*1.37</f>
        <v>0.017125</v>
      </c>
      <c r="C24" s="15">
        <f>'К-2 2009 год'!C25*1.37</f>
        <v>0.10275000000000001</v>
      </c>
      <c r="D24" s="15">
        <f>'К-2 2009 год'!D25*1.37</f>
        <v>0.22262500000000002</v>
      </c>
      <c r="E24" s="15">
        <f>'К-2 2009 год'!E25*1.37</f>
        <v>0.256875</v>
      </c>
      <c r="F24" s="15">
        <f>'К-2 2009 год'!F25*1.37</f>
        <v>0.6165</v>
      </c>
    </row>
    <row r="25" spans="1:6" ht="60.75" customHeight="1">
      <c r="A25" s="6" t="s">
        <v>83</v>
      </c>
      <c r="B25" s="11">
        <f>'К-2 2009 год'!B25*1.1</f>
        <v>0.013750000000000002</v>
      </c>
      <c r="C25" s="11">
        <f>'К-2 2009 год'!C25*1.1</f>
        <v>0.0825</v>
      </c>
      <c r="D25" s="11">
        <f>'К-2 2009 год'!D25*1.1</f>
        <v>0.17875000000000002</v>
      </c>
      <c r="E25" s="11">
        <f>'К-2 2009 год'!E25*1.1</f>
        <v>0.20625000000000002</v>
      </c>
      <c r="F25" s="11">
        <f>'К-2 2009 год'!F25*1.1</f>
        <v>0.49500000000000005</v>
      </c>
    </row>
    <row r="26" spans="1:6" ht="78.75" customHeight="1">
      <c r="A26" s="6" t="s">
        <v>82</v>
      </c>
      <c r="B26" s="11">
        <f>'К-2 2009 год'!B26*1.1</f>
        <v>0.013750000000000002</v>
      </c>
      <c r="C26" s="11">
        <f>'К-2 2009 год'!C26*1.1</f>
        <v>0.0825</v>
      </c>
      <c r="D26" s="11">
        <f>'К-2 2009 год'!D26*1.1</f>
        <v>0.1375</v>
      </c>
      <c r="E26" s="11">
        <f>'К-2 2009 год'!E26*1.1</f>
        <v>0.1375</v>
      </c>
      <c r="F26" s="11">
        <f>'К-2 2009 год'!F26*1.1</f>
        <v>0.275</v>
      </c>
    </row>
    <row r="27" spans="1:6" ht="91.5" customHeight="1">
      <c r="A27" s="6" t="s">
        <v>84</v>
      </c>
      <c r="B27" s="11">
        <f>'К-2 2009 год'!B27*1.1</f>
        <v>0.1408</v>
      </c>
      <c r="C27" s="11">
        <f>'К-2 2009 год'!C27*1.1</f>
        <v>0.2827</v>
      </c>
      <c r="D27" s="11">
        <f>'К-2 2009 год'!D27*1.1</f>
        <v>0.42460000000000003</v>
      </c>
      <c r="E27" s="11">
        <f>'К-2 2009 год'!E27*1.1</f>
        <v>0.49500000000000005</v>
      </c>
      <c r="F27" s="11">
        <f>'К-2 2009 год'!F27*1.1</f>
        <v>0.5654</v>
      </c>
    </row>
    <row r="28" spans="1:6" ht="90" customHeight="1">
      <c r="A28" s="6" t="s">
        <v>85</v>
      </c>
      <c r="B28" s="11">
        <f>'К-2 2009 год'!B28*1.1</f>
        <v>0.12320000000000002</v>
      </c>
      <c r="C28" s="11">
        <f>'К-2 2009 год'!C28*1.1</f>
        <v>0.30250000000000005</v>
      </c>
      <c r="D28" s="11">
        <f>'К-2 2009 год'!D28*1.1</f>
        <v>0.37070000000000003</v>
      </c>
      <c r="E28" s="11">
        <f>'К-2 2009 год'!E28*1.1</f>
        <v>0.4257</v>
      </c>
      <c r="F28" s="11">
        <f>'К-2 2009 год'!F28*1.1</f>
        <v>0.49500000000000005</v>
      </c>
    </row>
    <row r="29" spans="1:6" ht="60.75" customHeight="1">
      <c r="A29" s="6" t="s">
        <v>86</v>
      </c>
      <c r="B29" s="11">
        <f>'К-2 2009 год'!B29*1.1</f>
        <v>0.011000000000000001</v>
      </c>
      <c r="C29" s="11">
        <f>'К-2 2009 год'!C29*1.1</f>
        <v>0.033</v>
      </c>
      <c r="D29" s="11">
        <f>'К-2 2009 год'!D29*1.1</f>
        <v>0.033</v>
      </c>
      <c r="E29" s="11">
        <f>'К-2 2009 год'!E29*1.1</f>
        <v>0.033</v>
      </c>
      <c r="F29" s="11">
        <f>'К-2 2009 год'!F29*1.1</f>
        <v>0.033</v>
      </c>
    </row>
    <row r="30" spans="1:6" ht="15">
      <c r="A30" s="6" t="s">
        <v>87</v>
      </c>
      <c r="B30" s="11">
        <f>'К-2 2009 год'!B30*1.1</f>
        <v>0.1375</v>
      </c>
      <c r="C30" s="11">
        <f>'К-2 2009 год'!C30*1.1</f>
        <v>0.275</v>
      </c>
      <c r="D30" s="11">
        <f>'К-2 2009 год'!D30*1.1</f>
        <v>0.55</v>
      </c>
      <c r="E30" s="11">
        <f>'К-2 2009 год'!E30*1.1</f>
        <v>0.6875</v>
      </c>
      <c r="F30" s="11">
        <f>'К-2 2009 год'!F30*1.1</f>
        <v>0.7562500000000001</v>
      </c>
    </row>
    <row r="31" spans="1:6" ht="15" customHeight="1">
      <c r="A31" s="22" t="s">
        <v>53</v>
      </c>
      <c r="B31" s="23"/>
      <c r="C31" s="23"/>
      <c r="D31" s="23"/>
      <c r="E31" s="23"/>
      <c r="F31" s="24"/>
    </row>
    <row r="32" spans="1:6" ht="60" customHeight="1">
      <c r="A32" s="6" t="s">
        <v>54</v>
      </c>
      <c r="B32" s="11">
        <f>'К-2 2009 год'!B32*1.1</f>
        <v>0.013750000000000002</v>
      </c>
      <c r="C32" s="11">
        <f>'К-2 2009 год'!C32*1.1</f>
        <v>0.0825</v>
      </c>
      <c r="D32" s="11">
        <f>'К-2 2009 год'!D32*1.1</f>
        <v>0.1375</v>
      </c>
      <c r="E32" s="11">
        <f>'К-2 2009 год'!E32*1.1</f>
        <v>0.41250000000000003</v>
      </c>
      <c r="F32" s="11">
        <f>'К-2 2009 год'!F32*1.1</f>
        <v>0.6875</v>
      </c>
    </row>
    <row r="33" spans="1:6" ht="34.5" customHeight="1">
      <c r="A33" s="6" t="s">
        <v>80</v>
      </c>
      <c r="B33" s="11">
        <f>'К-2 2009 год'!B33*1.1</f>
        <v>0.0143</v>
      </c>
      <c r="C33" s="11">
        <f>'К-2 2009 год'!C33*1.1</f>
        <v>0.0825</v>
      </c>
      <c r="D33" s="11">
        <f>'К-2 2009 год'!D33*1.1</f>
        <v>0.1375</v>
      </c>
      <c r="E33" s="11">
        <f>'К-2 2009 год'!E33*1.1</f>
        <v>0.2068</v>
      </c>
      <c r="F33" s="11">
        <f>'К-2 2009 год'!F33*1.1</f>
        <v>0.34430000000000005</v>
      </c>
    </row>
    <row r="34" spans="1:6" ht="59.25" customHeight="1">
      <c r="A34" s="6" t="s">
        <v>55</v>
      </c>
      <c r="B34" s="11">
        <f>'К-2 2009 год'!B34*1.1</f>
        <v>0.013750000000000002</v>
      </c>
      <c r="C34" s="11">
        <f>'К-2 2009 год'!C34*1.1</f>
        <v>0.0825</v>
      </c>
      <c r="D34" s="11">
        <f>'К-2 2009 год'!D34*1.1</f>
        <v>0.1375</v>
      </c>
      <c r="E34" s="11">
        <f>'К-2 2009 год'!E34*1.1</f>
        <v>0.41250000000000003</v>
      </c>
      <c r="F34" s="11">
        <f>'К-2 2009 год'!F34*1.1</f>
        <v>0.6875</v>
      </c>
    </row>
    <row r="35" spans="1:6" ht="75" customHeight="1">
      <c r="A35" s="6" t="s">
        <v>56</v>
      </c>
      <c r="B35" s="11">
        <f>'К-2 2009 год'!B35*1.1</f>
        <v>0.011000000000000001</v>
      </c>
      <c r="C35" s="11">
        <f>'К-2 2009 год'!C35*1.1</f>
        <v>0.044000000000000004</v>
      </c>
      <c r="D35" s="11">
        <f>'К-2 2009 год'!D35*1.1</f>
        <v>0.05500000000000001</v>
      </c>
      <c r="E35" s="11">
        <f>'К-2 2009 год'!E35*1.1</f>
        <v>0.07700000000000001</v>
      </c>
      <c r="F35" s="11">
        <f>'К-2 2009 год'!F35*1.1</f>
        <v>0.099</v>
      </c>
    </row>
    <row r="36" spans="1:6" ht="60" customHeight="1">
      <c r="A36" s="6" t="s">
        <v>58</v>
      </c>
      <c r="B36" s="11">
        <f>'К-2 2009 год'!B36*1.1</f>
        <v>0.0055000000000000005</v>
      </c>
      <c r="C36" s="11">
        <f>'К-2 2009 год'!C36*1.1</f>
        <v>0.0055000000000000005</v>
      </c>
      <c r="D36" s="11">
        <f>'К-2 2009 год'!D36*1.1</f>
        <v>0.0055000000000000005</v>
      </c>
      <c r="E36" s="11">
        <f>'К-2 2009 год'!E36*1.1</f>
        <v>0.0055000000000000005</v>
      </c>
      <c r="F36" s="11">
        <f>'К-2 2009 год'!F36*1.1</f>
        <v>0.0055000000000000005</v>
      </c>
    </row>
    <row r="37" spans="1:6" ht="15" customHeight="1">
      <c r="A37" s="22" t="s">
        <v>60</v>
      </c>
      <c r="B37" s="23"/>
      <c r="C37" s="23"/>
      <c r="D37" s="23"/>
      <c r="E37" s="23"/>
      <c r="F37" s="24"/>
    </row>
    <row r="38" spans="1:6" ht="15.75">
      <c r="A38" s="8"/>
      <c r="B38" s="11">
        <v>1</v>
      </c>
      <c r="C38" s="11">
        <v>1</v>
      </c>
      <c r="D38" s="11">
        <v>1</v>
      </c>
      <c r="E38" s="11">
        <v>1</v>
      </c>
      <c r="F38" s="11">
        <v>1</v>
      </c>
    </row>
    <row r="39" spans="1:6" ht="15" customHeight="1">
      <c r="A39" s="22" t="s">
        <v>62</v>
      </c>
      <c r="B39" s="23"/>
      <c r="C39" s="23"/>
      <c r="D39" s="23"/>
      <c r="E39" s="23"/>
      <c r="F39" s="24"/>
    </row>
    <row r="40" spans="1:6" ht="15.75">
      <c r="A40" s="8"/>
      <c r="B40" s="11">
        <f>'К-2 2009 год'!B40*1.1</f>
        <v>0.275</v>
      </c>
      <c r="C40" s="11">
        <f>'К-2 2009 год'!C40*1.1</f>
        <v>0.275</v>
      </c>
      <c r="D40" s="11">
        <f>'К-2 2009 год'!D40*1.1</f>
        <v>0.275</v>
      </c>
      <c r="E40" s="11">
        <f>'К-2 2009 год'!E40*1.1</f>
        <v>0.275</v>
      </c>
      <c r="F40" s="11">
        <f>'К-2 2009 год'!F40*1.1</f>
        <v>0.275</v>
      </c>
    </row>
    <row r="41" spans="1:6" ht="30" customHeight="1">
      <c r="A41" s="22" t="s">
        <v>63</v>
      </c>
      <c r="B41" s="23"/>
      <c r="C41" s="23"/>
      <c r="D41" s="23"/>
      <c r="E41" s="23"/>
      <c r="F41" s="24"/>
    </row>
    <row r="42" spans="1:6" ht="15.75">
      <c r="A42" s="8"/>
      <c r="B42" s="11">
        <f>'К-2 2009 год'!B42*1.1</f>
        <v>0.1375</v>
      </c>
      <c r="C42" s="11">
        <f>'К-2 2009 год'!C42*1.1</f>
        <v>0.20625000000000002</v>
      </c>
      <c r="D42" s="11">
        <f>'К-2 2009 год'!D42*1.1</f>
        <v>0.275</v>
      </c>
      <c r="E42" s="11">
        <f>'К-2 2009 год'!E42*1.1</f>
        <v>0.41250000000000003</v>
      </c>
      <c r="F42" s="11">
        <f>'К-2 2009 год'!F42*1.1</f>
        <v>0.66</v>
      </c>
    </row>
    <row r="43" spans="1:6" ht="45" customHeight="1">
      <c r="A43" s="22" t="s">
        <v>64</v>
      </c>
      <c r="B43" s="23"/>
      <c r="C43" s="23"/>
      <c r="D43" s="23"/>
      <c r="E43" s="23"/>
      <c r="F43" s="24"/>
    </row>
    <row r="44" spans="1:6" ht="15.75">
      <c r="A44" s="8"/>
      <c r="B44" s="11">
        <v>1</v>
      </c>
      <c r="C44" s="11">
        <v>1</v>
      </c>
      <c r="D44" s="11">
        <v>1</v>
      </c>
      <c r="E44" s="11">
        <v>1</v>
      </c>
      <c r="F44" s="11">
        <v>1</v>
      </c>
    </row>
    <row r="45" spans="1:6" ht="30" customHeight="1">
      <c r="A45" s="22" t="s">
        <v>65</v>
      </c>
      <c r="B45" s="23"/>
      <c r="C45" s="23"/>
      <c r="D45" s="23"/>
      <c r="E45" s="23"/>
      <c r="F45" s="24"/>
    </row>
    <row r="46" spans="1:6" ht="15.75">
      <c r="A46" s="8"/>
      <c r="B46" s="11">
        <f>'К-2 2009 год'!B46*1.1</f>
        <v>0.06875</v>
      </c>
      <c r="C46" s="11">
        <f>'К-2 2009 год'!C46*1.1</f>
        <v>0.06875</v>
      </c>
      <c r="D46" s="11">
        <f>'К-2 2009 год'!D46*1.1</f>
        <v>0.06875</v>
      </c>
      <c r="E46" s="11">
        <f>'К-2 2009 год'!E46*1.1</f>
        <v>0.06875</v>
      </c>
      <c r="F46" s="11">
        <f>'К-2 2009 год'!F46*1.1</f>
        <v>0.1375</v>
      </c>
    </row>
    <row r="47" spans="1:6" ht="15" customHeight="1">
      <c r="A47" s="22" t="s">
        <v>66</v>
      </c>
      <c r="B47" s="23"/>
      <c r="C47" s="23"/>
      <c r="D47" s="23"/>
      <c r="E47" s="23"/>
      <c r="F47" s="24"/>
    </row>
    <row r="48" spans="1:6" ht="15.75">
      <c r="A48" s="8"/>
      <c r="B48" s="11">
        <f>'К-2 2009 год'!B48*1.1</f>
        <v>0.06875</v>
      </c>
      <c r="C48" s="11">
        <f>'К-2 2009 год'!C48*1.1</f>
        <v>0.06875</v>
      </c>
      <c r="D48" s="11">
        <f>'К-2 2009 год'!D48*1.1</f>
        <v>0.06875</v>
      </c>
      <c r="E48" s="11">
        <f>'К-2 2009 год'!E48*1.1</f>
        <v>0.06875</v>
      </c>
      <c r="F48" s="11">
        <f>'К-2 2009 год'!F48*1.1</f>
        <v>0.1375</v>
      </c>
    </row>
    <row r="49" spans="1:6" ht="15" customHeight="1">
      <c r="A49" s="22" t="s">
        <v>67</v>
      </c>
      <c r="B49" s="23"/>
      <c r="C49" s="23"/>
      <c r="D49" s="23"/>
      <c r="E49" s="23"/>
      <c r="F49" s="24"/>
    </row>
    <row r="50" spans="1:6" ht="15.75">
      <c r="A50" s="8"/>
      <c r="B50" s="11">
        <f>'К-2 2009 год'!B50*1.1</f>
        <v>0.0055000000000000005</v>
      </c>
      <c r="C50" s="11">
        <f>'К-2 2009 год'!C50*1.1</f>
        <v>0.0055000000000000005</v>
      </c>
      <c r="D50" s="11">
        <f>'К-2 2009 год'!D50*1.1</f>
        <v>0.0055000000000000005</v>
      </c>
      <c r="E50" s="11">
        <f>'К-2 2009 год'!E50*1.1</f>
        <v>0.0055000000000000005</v>
      </c>
      <c r="F50" s="11">
        <f>'К-2 2009 год'!F50*1.1</f>
        <v>0.0055000000000000005</v>
      </c>
    </row>
    <row r="51" spans="1:6" ht="62.25" customHeight="1">
      <c r="A51" s="22" t="s">
        <v>78</v>
      </c>
      <c r="B51" s="23"/>
      <c r="C51" s="23"/>
      <c r="D51" s="23"/>
      <c r="E51" s="23"/>
      <c r="F51" s="24"/>
    </row>
    <row r="52" spans="1:6" ht="15.75">
      <c r="A52" s="8"/>
      <c r="B52" s="11">
        <v>1</v>
      </c>
      <c r="C52" s="11">
        <v>1</v>
      </c>
      <c r="D52" s="11">
        <v>1</v>
      </c>
      <c r="E52" s="11">
        <v>1</v>
      </c>
      <c r="F52" s="11">
        <v>1</v>
      </c>
    </row>
    <row r="53" spans="1:6" ht="15" customHeight="1">
      <c r="A53" s="22" t="s">
        <v>69</v>
      </c>
      <c r="B53" s="23"/>
      <c r="C53" s="23"/>
      <c r="D53" s="23"/>
      <c r="E53" s="23"/>
      <c r="F53" s="24"/>
    </row>
    <row r="54" spans="1:6" ht="15.75">
      <c r="A54" s="8"/>
      <c r="B54" s="11">
        <f>'К-2 2009 год'!B54*1.1</f>
        <v>0.006875000000000001</v>
      </c>
      <c r="C54" s="11">
        <f>'К-2 2009 год'!C54*1.1</f>
        <v>0.006875000000000001</v>
      </c>
      <c r="D54" s="11">
        <f>'К-2 2009 год'!D54*1.1</f>
        <v>0.006875000000000001</v>
      </c>
      <c r="E54" s="11">
        <f>'К-2 2009 год'!E54*1.1</f>
        <v>0.006875000000000001</v>
      </c>
      <c r="F54" s="11">
        <f>'К-2 2009 год'!F54*1.1</f>
        <v>0.6875</v>
      </c>
    </row>
    <row r="55" ht="15">
      <c r="A55" s="9"/>
    </row>
  </sheetData>
  <sheetProtection/>
  <mergeCells count="22">
    <mergeCell ref="C5:E5"/>
    <mergeCell ref="A7:F7"/>
    <mergeCell ref="A8:F8"/>
    <mergeCell ref="E11:E15"/>
    <mergeCell ref="D11:D15"/>
    <mergeCell ref="C11:C15"/>
    <mergeCell ref="A10:A15"/>
    <mergeCell ref="B10:F10"/>
    <mergeCell ref="F11:F15"/>
    <mergeCell ref="A16:F16"/>
    <mergeCell ref="B11:B15"/>
    <mergeCell ref="A23:F23"/>
    <mergeCell ref="A31:F31"/>
    <mergeCell ref="A37:F37"/>
    <mergeCell ref="A39:F39"/>
    <mergeCell ref="A49:F49"/>
    <mergeCell ref="A51:F51"/>
    <mergeCell ref="A53:F53"/>
    <mergeCell ref="A41:F41"/>
    <mergeCell ref="A43:F43"/>
    <mergeCell ref="A45:F45"/>
    <mergeCell ref="A47:F47"/>
  </mergeCells>
  <printOptions/>
  <pageMargins left="0.7874015748031497" right="0.1968503937007874" top="0.7874015748031497" bottom="0.7874015748031497" header="0.5118110236220472" footer="0.5118110236220472"/>
  <pageSetup horizontalDpi="600" verticalDpi="600" orientation="portrait" paperSize="9" scale="96" r:id="rId1"/>
  <rowBreaks count="1" manualBreakCount="1">
    <brk id="28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55"/>
  <sheetViews>
    <sheetView zoomScalePageLayoutView="0" workbookViewId="0" topLeftCell="A12">
      <selection activeCell="B17" sqref="B17"/>
    </sheetView>
  </sheetViews>
  <sheetFormatPr defaultColWidth="9.140625" defaultRowHeight="12.75"/>
  <cols>
    <col min="1" max="1" width="41.7109375" style="0" customWidth="1"/>
  </cols>
  <sheetData>
    <row r="1" spans="1:6" ht="12.75">
      <c r="A1" s="12"/>
      <c r="B1" s="12"/>
      <c r="C1" s="12" t="s">
        <v>70</v>
      </c>
      <c r="D1" s="12"/>
      <c r="E1" s="12"/>
      <c r="F1" s="12"/>
    </row>
    <row r="2" spans="1:6" ht="12.75">
      <c r="A2" s="12"/>
      <c r="B2" s="12"/>
      <c r="C2" s="12" t="s">
        <v>71</v>
      </c>
      <c r="D2" s="12"/>
      <c r="E2" s="12"/>
      <c r="F2" s="12"/>
    </row>
    <row r="3" spans="1:6" ht="12.75">
      <c r="A3" s="12"/>
      <c r="B3" s="12"/>
      <c r="C3" s="12" t="s">
        <v>72</v>
      </c>
      <c r="D3" s="12"/>
      <c r="E3" s="12"/>
      <c r="F3" s="12"/>
    </row>
    <row r="4" spans="1:6" ht="12.75">
      <c r="A4" s="12"/>
      <c r="B4" s="12"/>
      <c r="C4" s="12"/>
      <c r="D4" s="12"/>
      <c r="E4" s="12"/>
      <c r="F4" s="12"/>
    </row>
    <row r="5" spans="1:6" ht="12.75">
      <c r="A5" s="12"/>
      <c r="B5" s="12"/>
      <c r="C5" s="12"/>
      <c r="D5" s="12"/>
      <c r="E5" s="12"/>
      <c r="F5" s="12"/>
    </row>
    <row r="6" spans="1:6" ht="12.75">
      <c r="A6" s="12"/>
      <c r="B6" s="12"/>
      <c r="C6" s="12"/>
      <c r="D6" s="12"/>
      <c r="E6" s="12"/>
      <c r="F6" s="12"/>
    </row>
    <row r="7" spans="1:6" ht="15.75">
      <c r="A7" s="18" t="s">
        <v>79</v>
      </c>
      <c r="B7" s="18"/>
      <c r="C7" s="18"/>
      <c r="D7" s="18"/>
      <c r="E7" s="18"/>
      <c r="F7" s="18"/>
    </row>
    <row r="8" spans="1:6" ht="15.75">
      <c r="A8" s="18" t="s">
        <v>73</v>
      </c>
      <c r="B8" s="18"/>
      <c r="C8" s="18"/>
      <c r="D8" s="18"/>
      <c r="E8" s="18"/>
      <c r="F8" s="18"/>
    </row>
    <row r="10" spans="1:6" ht="14.25" customHeight="1">
      <c r="A10" s="19" t="s">
        <v>0</v>
      </c>
      <c r="B10" s="22" t="s">
        <v>1</v>
      </c>
      <c r="C10" s="23"/>
      <c r="D10" s="23"/>
      <c r="E10" s="23"/>
      <c r="F10" s="24"/>
    </row>
    <row r="11" spans="1:6" ht="12.75">
      <c r="A11" s="20"/>
      <c r="B11" s="25" t="s">
        <v>76</v>
      </c>
      <c r="C11" s="25" t="s">
        <v>77</v>
      </c>
      <c r="D11" s="25" t="s">
        <v>75</v>
      </c>
      <c r="E11" s="25" t="s">
        <v>74</v>
      </c>
      <c r="F11" s="25" t="s">
        <v>8</v>
      </c>
    </row>
    <row r="12" spans="1:6" ht="12.75" customHeight="1">
      <c r="A12" s="20"/>
      <c r="B12" s="26"/>
      <c r="C12" s="26"/>
      <c r="D12" s="26"/>
      <c r="E12" s="26"/>
      <c r="F12" s="28"/>
    </row>
    <row r="13" spans="1:6" ht="12.75">
      <c r="A13" s="20"/>
      <c r="B13" s="26"/>
      <c r="C13" s="26"/>
      <c r="D13" s="26"/>
      <c r="E13" s="26"/>
      <c r="F13" s="28"/>
    </row>
    <row r="14" spans="1:6" ht="12.75">
      <c r="A14" s="20"/>
      <c r="B14" s="26"/>
      <c r="C14" s="26"/>
      <c r="D14" s="26"/>
      <c r="E14" s="26"/>
      <c r="F14" s="28"/>
    </row>
    <row r="15" spans="1:6" ht="12.75">
      <c r="A15" s="21"/>
      <c r="B15" s="27"/>
      <c r="C15" s="27"/>
      <c r="D15" s="27"/>
      <c r="E15" s="27"/>
      <c r="F15" s="29"/>
    </row>
    <row r="16" spans="1:6" ht="15" customHeight="1">
      <c r="A16" s="22" t="s">
        <v>9</v>
      </c>
      <c r="B16" s="23"/>
      <c r="C16" s="23"/>
      <c r="D16" s="23"/>
      <c r="E16" s="23"/>
      <c r="F16" s="24"/>
    </row>
    <row r="17" spans="1:6" ht="15">
      <c r="A17" s="6" t="s">
        <v>10</v>
      </c>
      <c r="B17" s="11">
        <f>Лист2!C12*1.25</f>
        <v>0.05</v>
      </c>
      <c r="C17" s="11">
        <f>Лист2!D12*1.25</f>
        <v>0.1375</v>
      </c>
      <c r="D17" s="11">
        <f>Лист2!E12*1.25</f>
        <v>0.17500000000000002</v>
      </c>
      <c r="E17" s="11">
        <f>Лист2!F12*1.25</f>
        <v>0.2625</v>
      </c>
      <c r="F17" s="11">
        <f>Лист2!G12*1.25</f>
        <v>0.375</v>
      </c>
    </row>
    <row r="18" spans="1:6" ht="15">
      <c r="A18" s="6" t="s">
        <v>16</v>
      </c>
      <c r="B18" s="11">
        <f>Лист2!C13*1.25</f>
        <v>0.1</v>
      </c>
      <c r="C18" s="11">
        <f>Лист2!D13*1.25</f>
        <v>0.28750000000000003</v>
      </c>
      <c r="D18" s="11">
        <f>Лист2!E13*1.25</f>
        <v>0.375</v>
      </c>
      <c r="E18" s="11">
        <f>Лист2!F13*1.25</f>
        <v>0.5625</v>
      </c>
      <c r="F18" s="11">
        <f>Лист2!G13*1.25</f>
        <v>0.8</v>
      </c>
    </row>
    <row r="19" spans="1:6" ht="15">
      <c r="A19" s="6" t="s">
        <v>21</v>
      </c>
      <c r="B19" s="11">
        <f>Лист2!C14*1.25</f>
        <v>0.1</v>
      </c>
      <c r="C19" s="11">
        <f>Лист2!D14*1.25</f>
        <v>0.25</v>
      </c>
      <c r="D19" s="11">
        <f>Лист2!E14*1.25</f>
        <v>0.3125</v>
      </c>
      <c r="E19" s="11">
        <f>Лист2!F14*1.25</f>
        <v>0.375</v>
      </c>
      <c r="F19" s="11">
        <f>Лист2!G14*1.25</f>
        <v>0.6</v>
      </c>
    </row>
    <row r="20" spans="1:6" ht="15">
      <c r="A20" s="6" t="s">
        <v>25</v>
      </c>
      <c r="B20" s="11">
        <f>Лист2!C15*1.25</f>
        <v>0.1</v>
      </c>
      <c r="C20" s="11">
        <f>Лист2!D15*1.25</f>
        <v>0.28750000000000003</v>
      </c>
      <c r="D20" s="11">
        <f>Лист2!E15*1.25</f>
        <v>0.375</v>
      </c>
      <c r="E20" s="11">
        <f>Лист2!F15*1.25</f>
        <v>0.5625</v>
      </c>
      <c r="F20" s="11">
        <f>Лист2!G15*1.25</f>
        <v>0.8</v>
      </c>
    </row>
    <row r="21" spans="1:6" ht="15">
      <c r="A21" s="6" t="s">
        <v>26</v>
      </c>
      <c r="B21" s="11">
        <f>Лист2!C16*1.25</f>
        <v>0.1</v>
      </c>
      <c r="C21" s="11">
        <f>Лист2!D16*1.25</f>
        <v>0.28750000000000003</v>
      </c>
      <c r="D21" s="11">
        <f>Лист2!E16*1.25</f>
        <v>0.375</v>
      </c>
      <c r="E21" s="11">
        <f>Лист2!F16*1.25</f>
        <v>0.5625</v>
      </c>
      <c r="F21" s="11">
        <f>Лист2!G16*1.25</f>
        <v>0.8</v>
      </c>
    </row>
    <row r="22" spans="1:6" ht="62.25" customHeight="1">
      <c r="A22" s="6" t="s">
        <v>27</v>
      </c>
      <c r="B22" s="11">
        <f>Лист2!C17*1.25</f>
        <v>0.0625</v>
      </c>
      <c r="C22" s="11">
        <f>Лист2!D17*1.25</f>
        <v>0.1875</v>
      </c>
      <c r="D22" s="11">
        <f>Лист2!E17*1.25</f>
        <v>0.25</v>
      </c>
      <c r="E22" s="11">
        <f>Лист2!F17*1.25</f>
        <v>0.375</v>
      </c>
      <c r="F22" s="11">
        <f>Лист2!G17*1.25</f>
        <v>0.525</v>
      </c>
    </row>
    <row r="23" spans="1:6" ht="15" customHeight="1">
      <c r="A23" s="22" t="s">
        <v>31</v>
      </c>
      <c r="B23" s="23"/>
      <c r="C23" s="23"/>
      <c r="D23" s="23"/>
      <c r="E23" s="23"/>
      <c r="F23" s="24"/>
    </row>
    <row r="24" spans="1:6" ht="62.25" customHeight="1">
      <c r="A24" s="6" t="s">
        <v>81</v>
      </c>
      <c r="B24" s="13"/>
      <c r="C24" s="13"/>
      <c r="D24" s="13"/>
      <c r="E24" s="13"/>
      <c r="F24" s="14"/>
    </row>
    <row r="25" spans="1:6" ht="60.75" customHeight="1">
      <c r="A25" s="6" t="s">
        <v>83</v>
      </c>
      <c r="B25" s="11">
        <f>Лист2!C19*1.25</f>
        <v>0.0125</v>
      </c>
      <c r="C25" s="11">
        <f>Лист2!D19*1.25</f>
        <v>0.075</v>
      </c>
      <c r="D25" s="11">
        <f>Лист2!E19*1.25</f>
        <v>0.1625</v>
      </c>
      <c r="E25" s="11">
        <f>Лист2!F19*1.25</f>
        <v>0.1875</v>
      </c>
      <c r="F25" s="11">
        <v>0.45</v>
      </c>
    </row>
    <row r="26" spans="1:6" ht="78.75" customHeight="1">
      <c r="A26" s="6" t="s">
        <v>82</v>
      </c>
      <c r="B26" s="11">
        <f>Лист2!C20*1.25</f>
        <v>0.0125</v>
      </c>
      <c r="C26" s="11">
        <f>Лист2!D20*1.25</f>
        <v>0.075</v>
      </c>
      <c r="D26" s="11">
        <f>Лист2!E20*1.25</f>
        <v>0.125</v>
      </c>
      <c r="E26" s="11">
        <f>Лист2!F20*1.25</f>
        <v>0.125</v>
      </c>
      <c r="F26" s="11">
        <v>0.25</v>
      </c>
    </row>
    <row r="27" spans="1:6" ht="91.5" customHeight="1">
      <c r="A27" s="6" t="s">
        <v>84</v>
      </c>
      <c r="B27" s="11">
        <v>0.128</v>
      </c>
      <c r="C27" s="11">
        <v>0.257</v>
      </c>
      <c r="D27" s="11">
        <v>0.386</v>
      </c>
      <c r="E27" s="11">
        <v>0.45</v>
      </c>
      <c r="F27" s="11">
        <v>0.514</v>
      </c>
    </row>
    <row r="28" spans="1:6" ht="90" customHeight="1">
      <c r="A28" s="6" t="s">
        <v>85</v>
      </c>
      <c r="B28" s="11">
        <v>0.112</v>
      </c>
      <c r="C28" s="11">
        <v>0.275</v>
      </c>
      <c r="D28" s="11">
        <v>0.337</v>
      </c>
      <c r="E28" s="11">
        <v>0.387</v>
      </c>
      <c r="F28" s="11">
        <v>0.45</v>
      </c>
    </row>
    <row r="29" spans="1:6" ht="60.75" customHeight="1">
      <c r="A29" s="6" t="s">
        <v>86</v>
      </c>
      <c r="B29" s="11">
        <f>Лист2!C23*1</f>
        <v>0.01</v>
      </c>
      <c r="C29" s="11">
        <f>Лист2!D23*1</f>
        <v>0.03</v>
      </c>
      <c r="D29" s="11">
        <f>Лист2!E23*1</f>
        <v>0.03</v>
      </c>
      <c r="E29" s="11">
        <f>Лист2!F23*1</f>
        <v>0.03</v>
      </c>
      <c r="F29" s="11">
        <f>Лист2!G23*1</f>
        <v>0.03</v>
      </c>
    </row>
    <row r="30" spans="1:6" ht="15">
      <c r="A30" s="6" t="s">
        <v>87</v>
      </c>
      <c r="B30" s="11">
        <f>Лист2!C24*1.25</f>
        <v>0.125</v>
      </c>
      <c r="C30" s="11">
        <f>Лист2!D24*1.25</f>
        <v>0.25</v>
      </c>
      <c r="D30" s="11">
        <f>Лист2!E24*1.25</f>
        <v>0.5</v>
      </c>
      <c r="E30" s="11">
        <f>Лист2!F24*1.25</f>
        <v>0.625</v>
      </c>
      <c r="F30" s="11">
        <f>Лист2!G24*1.25</f>
        <v>0.6875</v>
      </c>
    </row>
    <row r="31" spans="1:6" ht="15" customHeight="1">
      <c r="A31" s="22" t="s">
        <v>53</v>
      </c>
      <c r="B31" s="23"/>
      <c r="C31" s="23"/>
      <c r="D31" s="23"/>
      <c r="E31" s="23"/>
      <c r="F31" s="24"/>
    </row>
    <row r="32" spans="1:6" ht="60" customHeight="1">
      <c r="A32" s="6" t="s">
        <v>54</v>
      </c>
      <c r="B32" s="11">
        <f>Лист2!C26*1.25</f>
        <v>0.0125</v>
      </c>
      <c r="C32" s="11">
        <f>Лист2!D26*1.25</f>
        <v>0.075</v>
      </c>
      <c r="D32" s="11">
        <f>Лист2!E26*1.25</f>
        <v>0.125</v>
      </c>
      <c r="E32" s="11">
        <f>Лист2!F26*1.25</f>
        <v>0.375</v>
      </c>
      <c r="F32" s="11">
        <f>Лист2!G26*1.25</f>
        <v>0.625</v>
      </c>
    </row>
    <row r="33" spans="1:6" ht="34.5" customHeight="1">
      <c r="A33" s="6" t="s">
        <v>80</v>
      </c>
      <c r="B33" s="11">
        <v>0.013</v>
      </c>
      <c r="C33" s="11">
        <v>0.075</v>
      </c>
      <c r="D33" s="11">
        <v>0.125</v>
      </c>
      <c r="E33" s="11">
        <v>0.188</v>
      </c>
      <c r="F33" s="11">
        <v>0.313</v>
      </c>
    </row>
    <row r="34" spans="1:6" ht="59.25" customHeight="1">
      <c r="A34" s="6" t="s">
        <v>55</v>
      </c>
      <c r="B34" s="11">
        <f>Лист2!C27*1.25</f>
        <v>0.0125</v>
      </c>
      <c r="C34" s="11">
        <f>Лист2!D27*1.25</f>
        <v>0.075</v>
      </c>
      <c r="D34" s="11">
        <f>Лист2!E27*1.25</f>
        <v>0.125</v>
      </c>
      <c r="E34" s="11">
        <v>0.375</v>
      </c>
      <c r="F34" s="11">
        <v>0.625</v>
      </c>
    </row>
    <row r="35" spans="1:6" ht="75" customHeight="1">
      <c r="A35" s="6" t="s">
        <v>56</v>
      </c>
      <c r="B35" s="11">
        <f>Лист2!C28*1</f>
        <v>0.01</v>
      </c>
      <c r="C35" s="11">
        <f>Лист2!D28*1</f>
        <v>0.04</v>
      </c>
      <c r="D35" s="11">
        <f>Лист2!E28*1</f>
        <v>0.05</v>
      </c>
      <c r="E35" s="11">
        <f>Лист2!F28*1</f>
        <v>0.07</v>
      </c>
      <c r="F35" s="11">
        <f>Лист2!G28*1</f>
        <v>0.09</v>
      </c>
    </row>
    <row r="36" spans="1:6" ht="60" customHeight="1">
      <c r="A36" s="6" t="s">
        <v>58</v>
      </c>
      <c r="B36" s="11">
        <f>Лист2!C29*1</f>
        <v>0.005</v>
      </c>
      <c r="C36" s="11">
        <f>Лист2!D29*1</f>
        <v>0.005</v>
      </c>
      <c r="D36" s="11">
        <f>Лист2!E29*1</f>
        <v>0.005</v>
      </c>
      <c r="E36" s="11">
        <f>Лист2!F29*1</f>
        <v>0.005</v>
      </c>
      <c r="F36" s="11">
        <f>Лист2!G29*1</f>
        <v>0.005</v>
      </c>
    </row>
    <row r="37" spans="1:6" ht="15" customHeight="1">
      <c r="A37" s="22" t="s">
        <v>60</v>
      </c>
      <c r="B37" s="23"/>
      <c r="C37" s="23"/>
      <c r="D37" s="23"/>
      <c r="E37" s="23"/>
      <c r="F37" s="24"/>
    </row>
    <row r="38" spans="1:6" ht="15.75">
      <c r="A38" s="8"/>
      <c r="B38" s="11">
        <v>1</v>
      </c>
      <c r="C38" s="11">
        <v>1</v>
      </c>
      <c r="D38" s="11">
        <v>1</v>
      </c>
      <c r="E38" s="11">
        <v>1</v>
      </c>
      <c r="F38" s="11">
        <v>1</v>
      </c>
    </row>
    <row r="39" spans="1:6" ht="15" customHeight="1">
      <c r="A39" s="22" t="s">
        <v>62</v>
      </c>
      <c r="B39" s="23"/>
      <c r="C39" s="23"/>
      <c r="D39" s="23"/>
      <c r="E39" s="23"/>
      <c r="F39" s="24"/>
    </row>
    <row r="40" spans="1:6" ht="15.75">
      <c r="A40" s="8"/>
      <c r="B40" s="11">
        <f>Лист2!C33*1.25</f>
        <v>0.25</v>
      </c>
      <c r="C40" s="11">
        <f>Лист2!D33*1.25</f>
        <v>0.25</v>
      </c>
      <c r="D40" s="11">
        <f>Лист2!E33*1.25</f>
        <v>0.25</v>
      </c>
      <c r="E40" s="11">
        <f>Лист2!F33*1.25</f>
        <v>0.25</v>
      </c>
      <c r="F40" s="11">
        <f>Лист2!G33*1.25</f>
        <v>0.25</v>
      </c>
    </row>
    <row r="41" spans="1:6" ht="30" customHeight="1">
      <c r="A41" s="22" t="s">
        <v>63</v>
      </c>
      <c r="B41" s="23"/>
      <c r="C41" s="23"/>
      <c r="D41" s="23"/>
      <c r="E41" s="23"/>
      <c r="F41" s="24"/>
    </row>
    <row r="42" spans="1:6" ht="15.75">
      <c r="A42" s="8"/>
      <c r="B42" s="11">
        <f>Лист2!C35*1.25</f>
        <v>0.125</v>
      </c>
      <c r="C42" s="11">
        <f>Лист2!D35*1.25</f>
        <v>0.1875</v>
      </c>
      <c r="D42" s="11">
        <f>Лист2!E35*1.25</f>
        <v>0.25</v>
      </c>
      <c r="E42" s="11">
        <f>Лист2!F35*1.25</f>
        <v>0.375</v>
      </c>
      <c r="F42" s="11">
        <f>Лист2!G35*1.25</f>
        <v>0.6</v>
      </c>
    </row>
    <row r="43" spans="1:6" ht="45" customHeight="1">
      <c r="A43" s="22" t="s">
        <v>64</v>
      </c>
      <c r="B43" s="23"/>
      <c r="C43" s="23"/>
      <c r="D43" s="23"/>
      <c r="E43" s="23"/>
      <c r="F43" s="24"/>
    </row>
    <row r="44" spans="1:6" ht="15.75">
      <c r="A44" s="8"/>
      <c r="B44" s="11">
        <v>1</v>
      </c>
      <c r="C44" s="11">
        <v>1</v>
      </c>
      <c r="D44" s="11">
        <v>1</v>
      </c>
      <c r="E44" s="11">
        <v>1</v>
      </c>
      <c r="F44" s="11">
        <v>1</v>
      </c>
    </row>
    <row r="45" spans="1:6" ht="30" customHeight="1">
      <c r="A45" s="22" t="s">
        <v>65</v>
      </c>
      <c r="B45" s="23"/>
      <c r="C45" s="23"/>
      <c r="D45" s="23"/>
      <c r="E45" s="23"/>
      <c r="F45" s="24"/>
    </row>
    <row r="46" spans="1:6" ht="15.75">
      <c r="A46" s="8"/>
      <c r="B46" s="11">
        <f>Лист2!C39*1.25</f>
        <v>0.0625</v>
      </c>
      <c r="C46" s="11">
        <f>Лист2!D39*1.25</f>
        <v>0.0625</v>
      </c>
      <c r="D46" s="11">
        <f>Лист2!E39*1.25</f>
        <v>0.0625</v>
      </c>
      <c r="E46" s="11">
        <f>Лист2!F39*1.25</f>
        <v>0.0625</v>
      </c>
      <c r="F46" s="11">
        <f>Лист2!G39*1.25</f>
        <v>0.125</v>
      </c>
    </row>
    <row r="47" spans="1:6" ht="15" customHeight="1">
      <c r="A47" s="22" t="s">
        <v>66</v>
      </c>
      <c r="B47" s="23"/>
      <c r="C47" s="23"/>
      <c r="D47" s="23"/>
      <c r="E47" s="23"/>
      <c r="F47" s="24"/>
    </row>
    <row r="48" spans="1:6" ht="15.75">
      <c r="A48" s="8"/>
      <c r="B48" s="11">
        <f>Лист2!C41*1.25</f>
        <v>0.0625</v>
      </c>
      <c r="C48" s="11">
        <f>Лист2!D41*1.25</f>
        <v>0.0625</v>
      </c>
      <c r="D48" s="11">
        <f>Лист2!E41*1.25</f>
        <v>0.0625</v>
      </c>
      <c r="E48" s="11">
        <f>Лист2!F41*1.25</f>
        <v>0.0625</v>
      </c>
      <c r="F48" s="11">
        <f>Лист2!G41*1.25</f>
        <v>0.125</v>
      </c>
    </row>
    <row r="49" spans="1:6" ht="15" customHeight="1">
      <c r="A49" s="22" t="s">
        <v>67</v>
      </c>
      <c r="B49" s="23"/>
      <c r="C49" s="23"/>
      <c r="D49" s="23"/>
      <c r="E49" s="23"/>
      <c r="F49" s="24"/>
    </row>
    <row r="50" spans="1:6" ht="15.75">
      <c r="A50" s="8"/>
      <c r="B50" s="11">
        <f>Лист2!C43*1</f>
        <v>0.005</v>
      </c>
      <c r="C50" s="11">
        <f>Лист2!D43*1</f>
        <v>0.005</v>
      </c>
      <c r="D50" s="11">
        <f>Лист2!E43*1</f>
        <v>0.005</v>
      </c>
      <c r="E50" s="11">
        <f>Лист2!F43*1</f>
        <v>0.005</v>
      </c>
      <c r="F50" s="11">
        <f>Лист2!G43*1</f>
        <v>0.005</v>
      </c>
    </row>
    <row r="51" spans="1:6" ht="62.25" customHeight="1">
      <c r="A51" s="22" t="s">
        <v>78</v>
      </c>
      <c r="B51" s="23"/>
      <c r="C51" s="23"/>
      <c r="D51" s="23"/>
      <c r="E51" s="23"/>
      <c r="F51" s="24"/>
    </row>
    <row r="52" spans="1:6" ht="15.75">
      <c r="A52" s="8"/>
      <c r="B52" s="11">
        <v>1</v>
      </c>
      <c r="C52" s="11">
        <v>1</v>
      </c>
      <c r="D52" s="11">
        <v>1</v>
      </c>
      <c r="E52" s="11">
        <v>1</v>
      </c>
      <c r="F52" s="11">
        <v>1</v>
      </c>
    </row>
    <row r="53" spans="1:6" ht="15" customHeight="1">
      <c r="A53" s="22" t="s">
        <v>69</v>
      </c>
      <c r="B53" s="23"/>
      <c r="C53" s="23"/>
      <c r="D53" s="23"/>
      <c r="E53" s="23"/>
      <c r="F53" s="24"/>
    </row>
    <row r="54" spans="1:6" ht="15.75">
      <c r="A54" s="8"/>
      <c r="B54" s="11">
        <f>Лист2!C47*1.25</f>
        <v>0.00625</v>
      </c>
      <c r="C54" s="11">
        <f>Лист2!D47*1.25</f>
        <v>0.00625</v>
      </c>
      <c r="D54" s="11">
        <f>Лист2!E47*1.25</f>
        <v>0.00625</v>
      </c>
      <c r="E54" s="11">
        <f>Лист2!F47*1.25</f>
        <v>0.00625</v>
      </c>
      <c r="F54" s="11">
        <v>0.625</v>
      </c>
    </row>
    <row r="55" ht="15">
      <c r="A55" s="9"/>
    </row>
  </sheetData>
  <sheetProtection/>
  <mergeCells count="21">
    <mergeCell ref="A37:F37"/>
    <mergeCell ref="A39:F39"/>
    <mergeCell ref="A51:F51"/>
    <mergeCell ref="B10:F10"/>
    <mergeCell ref="F11:F15"/>
    <mergeCell ref="A10:A15"/>
    <mergeCell ref="A49:F49"/>
    <mergeCell ref="A53:F53"/>
    <mergeCell ref="A41:F41"/>
    <mergeCell ref="A43:F43"/>
    <mergeCell ref="A45:F45"/>
    <mergeCell ref="A47:F47"/>
    <mergeCell ref="A16:F16"/>
    <mergeCell ref="B11:B15"/>
    <mergeCell ref="A23:F23"/>
    <mergeCell ref="A31:F31"/>
    <mergeCell ref="A7:F7"/>
    <mergeCell ref="A8:F8"/>
    <mergeCell ref="E11:E15"/>
    <mergeCell ref="D11:D15"/>
    <mergeCell ref="C11:C15"/>
  </mergeCells>
  <printOptions/>
  <pageMargins left="0.7874015748031497" right="0.1968503937007874" top="0.7874015748031497" bottom="0.787401574803149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4"/>
  <sheetViews>
    <sheetView zoomScalePageLayoutView="0" workbookViewId="0" topLeftCell="A37">
      <selection activeCell="C1" sqref="A1:F54"/>
    </sheetView>
  </sheetViews>
  <sheetFormatPr defaultColWidth="9.140625" defaultRowHeight="12.75"/>
  <cols>
    <col min="1" max="1" width="41.57421875" style="0" customWidth="1"/>
    <col min="2" max="2" width="8.28125" style="0" customWidth="1"/>
    <col min="3" max="3" width="7.8515625" style="0" customWidth="1"/>
    <col min="4" max="4" width="8.28125" style="0" customWidth="1"/>
    <col min="5" max="5" width="9.421875" style="0" customWidth="1"/>
    <col min="6" max="6" width="9.28125" style="0" customWidth="1"/>
  </cols>
  <sheetData>
    <row r="1" spans="1:6" ht="12.75">
      <c r="A1" s="12"/>
      <c r="B1" s="12"/>
      <c r="C1" s="12" t="s">
        <v>70</v>
      </c>
      <c r="D1" s="12"/>
      <c r="E1" s="12"/>
      <c r="F1" s="12"/>
    </row>
    <row r="2" spans="1:6" ht="12.75">
      <c r="A2" s="12"/>
      <c r="B2" s="12"/>
      <c r="C2" s="12" t="s">
        <v>71</v>
      </c>
      <c r="D2" s="12"/>
      <c r="E2" s="12"/>
      <c r="F2" s="12"/>
    </row>
    <row r="3" spans="1:6" ht="12.75">
      <c r="A3" s="12"/>
      <c r="B3" s="12"/>
      <c r="C3" s="12" t="s">
        <v>72</v>
      </c>
      <c r="D3" s="12"/>
      <c r="E3" s="12"/>
      <c r="F3" s="12"/>
    </row>
    <row r="4" spans="1:6" ht="12.75">
      <c r="A4" s="12"/>
      <c r="B4" s="12"/>
      <c r="C4" s="12"/>
      <c r="D4" s="12"/>
      <c r="E4" s="12"/>
      <c r="F4" s="12"/>
    </row>
    <row r="5" spans="1:6" ht="12.75">
      <c r="A5" s="12"/>
      <c r="B5" s="12"/>
      <c r="C5" s="17" t="s">
        <v>93</v>
      </c>
      <c r="D5" s="17"/>
      <c r="E5" s="17"/>
      <c r="F5" s="12"/>
    </row>
    <row r="6" spans="1:6" ht="12.75">
      <c r="A6" s="12"/>
      <c r="B6" s="12"/>
      <c r="C6" s="12"/>
      <c r="D6" s="12"/>
      <c r="E6" s="12"/>
      <c r="F6" s="12"/>
    </row>
    <row r="7" spans="1:6" ht="15.75">
      <c r="A7" s="18" t="s">
        <v>79</v>
      </c>
      <c r="B7" s="18"/>
      <c r="C7" s="18"/>
      <c r="D7" s="18"/>
      <c r="E7" s="18"/>
      <c r="F7" s="18"/>
    </row>
    <row r="8" spans="1:6" ht="15.75">
      <c r="A8" s="18" t="s">
        <v>73</v>
      </c>
      <c r="B8" s="18"/>
      <c r="C8" s="18"/>
      <c r="D8" s="18"/>
      <c r="E8" s="18"/>
      <c r="F8" s="18"/>
    </row>
    <row r="10" spans="1:6" ht="14.25">
      <c r="A10" s="19" t="s">
        <v>0</v>
      </c>
      <c r="B10" s="22" t="s">
        <v>1</v>
      </c>
      <c r="C10" s="23"/>
      <c r="D10" s="23"/>
      <c r="E10" s="23"/>
      <c r="F10" s="24"/>
    </row>
    <row r="11" spans="1:6" ht="12.75">
      <c r="A11" s="20"/>
      <c r="B11" s="25" t="s">
        <v>76</v>
      </c>
      <c r="C11" s="25" t="s">
        <v>77</v>
      </c>
      <c r="D11" s="25" t="s">
        <v>75</v>
      </c>
      <c r="E11" s="25" t="s">
        <v>74</v>
      </c>
      <c r="F11" s="25" t="s">
        <v>8</v>
      </c>
    </row>
    <row r="12" spans="1:6" ht="12.75">
      <c r="A12" s="20"/>
      <c r="B12" s="26"/>
      <c r="C12" s="26"/>
      <c r="D12" s="26"/>
      <c r="E12" s="26"/>
      <c r="F12" s="28"/>
    </row>
    <row r="13" spans="1:6" ht="12.75">
      <c r="A13" s="20"/>
      <c r="B13" s="26"/>
      <c r="C13" s="26"/>
      <c r="D13" s="26"/>
      <c r="E13" s="26"/>
      <c r="F13" s="28"/>
    </row>
    <row r="14" spans="1:6" ht="12.75">
      <c r="A14" s="20"/>
      <c r="B14" s="26"/>
      <c r="C14" s="26"/>
      <c r="D14" s="26"/>
      <c r="E14" s="26"/>
      <c r="F14" s="28"/>
    </row>
    <row r="15" spans="1:6" ht="12.75">
      <c r="A15" s="21"/>
      <c r="B15" s="27"/>
      <c r="C15" s="27"/>
      <c r="D15" s="27"/>
      <c r="E15" s="27"/>
      <c r="F15" s="29"/>
    </row>
    <row r="16" spans="1:6" ht="14.25">
      <c r="A16" s="22" t="s">
        <v>9</v>
      </c>
      <c r="B16" s="23"/>
      <c r="C16" s="23"/>
      <c r="D16" s="23"/>
      <c r="E16" s="23"/>
      <c r="F16" s="24"/>
    </row>
    <row r="17" spans="1:6" ht="21" customHeight="1">
      <c r="A17" s="6" t="s">
        <v>10</v>
      </c>
      <c r="B17" s="16">
        <f>'К-2 2011'!B17*1.054*1.057*1.082*1.057*1.046</f>
        <v>0.07330139170916716</v>
      </c>
      <c r="C17" s="16">
        <f>'К-2 2011'!C17*1.054*1.057*1.082*1.057*1.046</f>
        <v>0.20157882720020973</v>
      </c>
      <c r="D17" s="16">
        <f>'К-2 2011'!D17*1.054*1.057*1.082*1.057*1.046</f>
        <v>0.2565548709820851</v>
      </c>
      <c r="E17" s="16">
        <f>'К-2 2011'!E17*1.054*1.057*1.082*1.057*1.046</f>
        <v>0.38483230647312766</v>
      </c>
      <c r="F17" s="16">
        <f>'К-2 2011'!F17*1.054*1.057*1.082*1.057*1.046</f>
        <v>0.5497604378187537</v>
      </c>
    </row>
    <row r="18" spans="1:6" ht="24" customHeight="1">
      <c r="A18" s="6" t="s">
        <v>16</v>
      </c>
      <c r="B18" s="16">
        <f>'К-2 2011'!B18*1.054*1.057*1.082*1.057*1.046</f>
        <v>0.14660278341833433</v>
      </c>
      <c r="C18" s="16">
        <f>'К-2 2011'!C18*1.054*1.057*1.082*1.057*1.046</f>
        <v>0.4214830023277113</v>
      </c>
      <c r="D18" s="16">
        <f>'К-2 2011'!D18*1.054*1.057*1.082*1.057*1.046</f>
        <v>0.5497604378187537</v>
      </c>
      <c r="E18" s="16">
        <f>'К-2 2011'!E18*1.054*1.057*1.082*1.057*1.046</f>
        <v>0.8246406567281307</v>
      </c>
      <c r="F18" s="16">
        <f>'К-2 2011'!F18*1.054*1.057*1.082*1.057*1.046</f>
        <v>1.1728222673466746</v>
      </c>
    </row>
    <row r="19" spans="1:6" ht="24.75" customHeight="1">
      <c r="A19" s="6" t="s">
        <v>21</v>
      </c>
      <c r="B19" s="16">
        <f>'К-2 2011'!B19*1.054*1.057*1.082*1.057*1.046</f>
        <v>0.14660278341833433</v>
      </c>
      <c r="C19" s="16">
        <f>'К-2 2011'!C19*1.054*1.057*1.082*1.057*1.046</f>
        <v>0.36650695854583587</v>
      </c>
      <c r="D19" s="16">
        <f>'К-2 2011'!D19*1.054*1.057*1.082*1.057*1.046</f>
        <v>0.4581336981822948</v>
      </c>
      <c r="E19" s="16">
        <f>'К-2 2011'!E19*1.054*1.057*1.082*1.057*1.046</f>
        <v>0.5497604378187537</v>
      </c>
      <c r="F19" s="16">
        <f>'К-2 2011'!F19*1.054*1.057*1.082*1.057*1.046</f>
        <v>0.879616700510006</v>
      </c>
    </row>
    <row r="20" spans="1:6" ht="15">
      <c r="A20" s="6" t="s">
        <v>25</v>
      </c>
      <c r="B20" s="16">
        <f>'К-2 2011'!B20*1.054*1.057*1.082*1.057*1.046</f>
        <v>0.14660278341833433</v>
      </c>
      <c r="C20" s="16">
        <f>'К-2 2011'!C20*1.054*1.057*1.082*1.057*1.046</f>
        <v>0.4214830023277113</v>
      </c>
      <c r="D20" s="16">
        <f>'К-2 2011'!D20*1.054*1.057*1.082*1.057*1.046</f>
        <v>0.5497604378187537</v>
      </c>
      <c r="E20" s="16">
        <f>'К-2 2011'!E20*1.054*1.057*1.082*1.057*1.046</f>
        <v>0.8246406567281307</v>
      </c>
      <c r="F20" s="16">
        <f>'К-2 2011'!F20*1.054*1.057*1.082*1.057*1.046</f>
        <v>1.1728222673466746</v>
      </c>
    </row>
    <row r="21" spans="1:6" ht="30" customHeight="1">
      <c r="A21" s="6" t="s">
        <v>26</v>
      </c>
      <c r="B21" s="16">
        <f>'К-2 2011'!B21*1.054*1.057*1.082*1.057*1.046</f>
        <v>0.14660278341833433</v>
      </c>
      <c r="C21" s="16">
        <f>'К-2 2011'!C21*1.054*1.057*1.082*1.057*1.046</f>
        <v>0.4214830023277113</v>
      </c>
      <c r="D21" s="16">
        <f>'К-2 2011'!D21*1.054*1.057*1.082*1.057*1.046</f>
        <v>0.5497604378187537</v>
      </c>
      <c r="E21" s="16">
        <f>'К-2 2011'!E21*1.054*1.057*1.082*1.057*1.046</f>
        <v>0.8246406567281307</v>
      </c>
      <c r="F21" s="16">
        <f>'К-2 2011'!F21*1.054*1.057*1.082*1.057*1.046</f>
        <v>1.1728222673466746</v>
      </c>
    </row>
    <row r="22" spans="1:6" ht="64.5" customHeight="1">
      <c r="A22" s="6" t="s">
        <v>27</v>
      </c>
      <c r="B22" s="16">
        <f>'К-2 2011'!B22*1.054*1.057*1.082*1.057*1.046</f>
        <v>0.09162673963645897</v>
      </c>
      <c r="C22" s="16">
        <f>'К-2 2011'!C22*1.054*1.057*1.082*1.057*1.046</f>
        <v>0.27488021890937686</v>
      </c>
      <c r="D22" s="16">
        <f>'К-2 2011'!D22*1.054*1.057*1.082*1.057*1.046</f>
        <v>0.36650695854583587</v>
      </c>
      <c r="E22" s="16">
        <f>'К-2 2011'!E22*1.054*1.057*1.082*1.057*1.046</f>
        <v>0.5497604378187537</v>
      </c>
      <c r="F22" s="16">
        <f>'К-2 2011'!F22*1.054*1.057*1.082*1.057*1.046</f>
        <v>0.7696646129462553</v>
      </c>
    </row>
    <row r="23" spans="1:6" ht="14.25">
      <c r="A23" s="22" t="s">
        <v>31</v>
      </c>
      <c r="B23" s="23"/>
      <c r="C23" s="23"/>
      <c r="D23" s="23"/>
      <c r="E23" s="23"/>
      <c r="F23" s="24"/>
    </row>
    <row r="24" spans="1:6" ht="63" customHeight="1">
      <c r="A24" s="6" t="s">
        <v>81</v>
      </c>
      <c r="B24" s="11">
        <f>'К-2 2011'!B24*1.054*1.047*1.07*1.055*1.04</f>
        <v>0.022186431197853004</v>
      </c>
      <c r="C24" s="11">
        <f>'К-2 2011'!C24*1.054*1.047*1.07*1.055*1.04</f>
        <v>0.13311858718711803</v>
      </c>
      <c r="D24" s="11">
        <f>'К-2 2011'!D24*1.054*1.047*1.07*1.055*1.04</f>
        <v>0.28842360557208907</v>
      </c>
      <c r="E24" s="11">
        <f>'К-2 2011'!E24*1.054*1.047*1.07*1.055*1.04</f>
        <v>0.332796467967795</v>
      </c>
      <c r="F24" s="11">
        <f>'К-2 2011'!F24*1.054*1.047*1.07*1.055*1.04</f>
        <v>0.7987115231227082</v>
      </c>
    </row>
    <row r="25" spans="1:6" ht="78" customHeight="1">
      <c r="A25" s="6" t="s">
        <v>83</v>
      </c>
      <c r="B25" s="11">
        <f>'К-2 2011'!B25*1.054*1.047*1.07*1.055*1.04</f>
        <v>0.017813922859590003</v>
      </c>
      <c r="C25" s="11">
        <f>'К-2 2011'!C25*1.054*1.047*1.07*1.055*1.04</f>
        <v>0.10688353715754</v>
      </c>
      <c r="D25" s="11">
        <f>'К-2 2011'!D25*1.054*1.047*1.07*1.055*1.04</f>
        <v>0.23158099717467</v>
      </c>
      <c r="E25" s="11">
        <f>'К-2 2011'!E25*1.054*1.047*1.07*1.055*1.04</f>
        <v>0.26720884289385005</v>
      </c>
      <c r="F25" s="11">
        <f>'К-2 2011'!F25*1.054*1.047*1.07*1.055*1.04</f>
        <v>0.6413012229452402</v>
      </c>
    </row>
    <row r="26" spans="1:6" ht="75" customHeight="1">
      <c r="A26" s="6" t="s">
        <v>82</v>
      </c>
      <c r="B26" s="11">
        <f>'К-2 2011'!B26*1.054*1.047*1.07*1.055*1.04</f>
        <v>0.017813922859590003</v>
      </c>
      <c r="C26" s="11">
        <f>'К-2 2011'!C26*1.054*1.047*1.07*1.055*1.04</f>
        <v>0.10688353715754</v>
      </c>
      <c r="D26" s="11">
        <f>'К-2 2011'!D26*1.054*1.047*1.07*1.055*1.04</f>
        <v>0.1781392285959</v>
      </c>
      <c r="E26" s="11">
        <f>'К-2 2011'!E26*1.054*1.047*1.07*1.055*1.04</f>
        <v>0.1781392285959</v>
      </c>
      <c r="F26" s="11">
        <f>'К-2 2011'!F26*1.054*1.047*1.07*1.055*1.04</f>
        <v>0.3562784571918</v>
      </c>
    </row>
    <row r="27" spans="1:6" ht="94.5" customHeight="1">
      <c r="A27" s="6" t="s">
        <v>84</v>
      </c>
      <c r="B27" s="11">
        <f>'К-2 2011'!B27*1.054*1.047*1.07*1.055*1.04</f>
        <v>0.1824145700822016</v>
      </c>
      <c r="C27" s="11">
        <f>'К-2 2011'!C27*1.054*1.047*1.07*1.055*1.04</f>
        <v>0.3662542539931704</v>
      </c>
      <c r="D27" s="11">
        <f>'К-2 2011'!D27*1.054*1.047*1.07*1.055*1.04</f>
        <v>0.5500939379041393</v>
      </c>
      <c r="E27" s="11">
        <f>'К-2 2011'!E27*1.054*1.047*1.07*1.055*1.04</f>
        <v>0.6413012229452402</v>
      </c>
      <c r="F27" s="11">
        <f>'К-2 2011'!F27*1.054*1.047*1.07*1.055*1.04</f>
        <v>0.7325085079863408</v>
      </c>
    </row>
    <row r="28" spans="1:6" ht="102" customHeight="1">
      <c r="A28" s="6" t="s">
        <v>85</v>
      </c>
      <c r="B28" s="11">
        <f>'К-2 2011'!B28*1.054*1.047*1.07*1.055*1.04</f>
        <v>0.15961274882192644</v>
      </c>
      <c r="C28" s="11">
        <f>'К-2 2011'!C28*1.054*1.047*1.07*1.055*1.04</f>
        <v>0.3919063029109801</v>
      </c>
      <c r="D28" s="11">
        <f>'К-2 2011'!D28*1.054*1.047*1.07*1.055*1.04</f>
        <v>0.4802633602945464</v>
      </c>
      <c r="E28" s="11">
        <f>'К-2 2011'!E28*1.054*1.047*1.07*1.055*1.04</f>
        <v>0.5515190517329064</v>
      </c>
      <c r="F28" s="11">
        <f>'К-2 2011'!F28*1.054*1.047*1.07*1.055*1.04</f>
        <v>0.6413012229452402</v>
      </c>
    </row>
    <row r="29" spans="1:6" ht="70.5" customHeight="1">
      <c r="A29" s="6" t="s">
        <v>86</v>
      </c>
      <c r="B29" s="11">
        <f>'К-2 2011'!B29*1.054*1.047*1.07*1.055*1.04</f>
        <v>0.014251138287672003</v>
      </c>
      <c r="C29" s="11">
        <f>'К-2 2011'!C29*1.054*1.047*1.07*1.055*1.04</f>
        <v>0.042753414863016</v>
      </c>
      <c r="D29" s="11">
        <f>'К-2 2011'!D29*1.054*1.047*1.07*1.055*1.04</f>
        <v>0.042753414863016</v>
      </c>
      <c r="E29" s="11">
        <f>'К-2 2011'!E29*1.054*1.047*1.07*1.055*1.04</f>
        <v>0.042753414863016</v>
      </c>
      <c r="F29" s="11">
        <f>'К-2 2011'!F29*1.054*1.047*1.07*1.055*1.04</f>
        <v>0.042753414863016</v>
      </c>
    </row>
    <row r="30" spans="1:6" ht="36" customHeight="1">
      <c r="A30" s="6" t="s">
        <v>87</v>
      </c>
      <c r="B30" s="11">
        <f>'К-2 2011'!B30*1.054*1.047*1.07*1.055*1.04</f>
        <v>0.1781392285959</v>
      </c>
      <c r="C30" s="11">
        <f>'К-2 2011'!C30*1.054*1.047*1.07*1.055*1.04</f>
        <v>0.3562784571918</v>
      </c>
      <c r="D30" s="11">
        <f>'К-2 2011'!D30*1.054*1.047*1.07*1.055*1.04</f>
        <v>0.7125569143836</v>
      </c>
      <c r="E30" s="11">
        <f>'К-2 2011'!E30*1.054*1.047*1.07*1.055*1.04</f>
        <v>0.8906961429795</v>
      </c>
      <c r="F30" s="11">
        <f>'К-2 2011'!F30*1.054*1.047*1.07*1.055*1.04</f>
        <v>0.9797657572774502</v>
      </c>
    </row>
    <row r="31" spans="1:6" ht="14.25">
      <c r="A31" s="22" t="s">
        <v>53</v>
      </c>
      <c r="B31" s="23"/>
      <c r="C31" s="23"/>
      <c r="D31" s="23"/>
      <c r="E31" s="23"/>
      <c r="F31" s="24"/>
    </row>
    <row r="32" spans="1:6" ht="83.25" customHeight="1">
      <c r="A32" s="6" t="s">
        <v>54</v>
      </c>
      <c r="B32" s="11">
        <f>'К-2 2011'!B32*1.054*1.05*1.074*1.053*1.04</f>
        <v>0.017897756696820002</v>
      </c>
      <c r="C32" s="11">
        <f>'К-2 2011'!C32*1.054*1.05*1.074*1.053*1.04</f>
        <v>0.10738654018092</v>
      </c>
      <c r="D32" s="11">
        <f>'К-2 2011'!D32*1.054*1.05*1.074*1.053*1.04</f>
        <v>0.17897756696820005</v>
      </c>
      <c r="E32" s="11">
        <f>'К-2 2011'!E32*1.054*1.05*1.074*1.053*1.04</f>
        <v>0.5369327009046001</v>
      </c>
      <c r="F32" s="11">
        <f>'К-2 2011'!F32*1.054*1.05*1.074*1.053*1.04</f>
        <v>0.8948878348410001</v>
      </c>
    </row>
    <row r="33" spans="1:6" ht="55.5" customHeight="1">
      <c r="A33" s="6" t="s">
        <v>80</v>
      </c>
      <c r="B33" s="11">
        <f>'К-2 2011'!B33*1.054*1.05*1.074*1.053*1.04</f>
        <v>0.018613666964692802</v>
      </c>
      <c r="C33" s="11">
        <f>'К-2 2011'!C33*1.054*1.05*1.074*1.053*1.04</f>
        <v>0.10738654018092</v>
      </c>
      <c r="D33" s="11">
        <f>'К-2 2011'!D33*1.054*1.05*1.074*1.053*1.04</f>
        <v>0.17897756696820005</v>
      </c>
      <c r="E33" s="11">
        <f>'К-2 2011'!E33*1.054*1.05*1.074*1.053*1.04</f>
        <v>0.2691822607201729</v>
      </c>
      <c r="F33" s="11">
        <f>'К-2 2011'!F33*1.054*1.05*1.074*1.053*1.04</f>
        <v>0.4481598276883729</v>
      </c>
    </row>
    <row r="34" spans="1:6" ht="73.5" customHeight="1">
      <c r="A34" s="6" t="s">
        <v>55</v>
      </c>
      <c r="B34" s="11">
        <f>'К-2 2011'!B34*1.054*1.05*1.074*1.053*1.04</f>
        <v>0.017897756696820002</v>
      </c>
      <c r="C34" s="11">
        <f>'К-2 2011'!C34*1.054*1.05*1.074*1.053*1.04</f>
        <v>0.10738654018092</v>
      </c>
      <c r="D34" s="11">
        <f>'К-2 2011'!D34*1.054*1.05*1.074*1.053*1.04</f>
        <v>0.17897756696820005</v>
      </c>
      <c r="E34" s="11">
        <f>'К-2 2011'!E34*1.054*1.05*1.074*1.053*1.04</f>
        <v>0.5369327009046001</v>
      </c>
      <c r="F34" s="11">
        <f>'К-2 2011'!F34*1.054*1.05*1.074*1.053*1.04</f>
        <v>0.8948878348410001</v>
      </c>
    </row>
    <row r="35" spans="1:6" ht="87.75" customHeight="1">
      <c r="A35" s="6" t="s">
        <v>56</v>
      </c>
      <c r="B35" s="11">
        <f>'К-2 2011'!B35*1.054*1.05*1.074*1.053*1.04</f>
        <v>0.014318205357456003</v>
      </c>
      <c r="C35" s="11">
        <f>'К-2 2011'!C35*1.054*1.05*1.074*1.053*1.04</f>
        <v>0.05727282142982401</v>
      </c>
      <c r="D35" s="11">
        <f>'К-2 2011'!D35*1.054*1.05*1.074*1.053*1.04</f>
        <v>0.07159102678728001</v>
      </c>
      <c r="E35" s="11">
        <f>'К-2 2011'!E35*1.054*1.05*1.074*1.053*1.04</f>
        <v>0.10022743750219204</v>
      </c>
      <c r="F35" s="11">
        <f>'К-2 2011'!F35*1.054*1.05*1.074*1.053*1.04</f>
        <v>0.128863848217104</v>
      </c>
    </row>
    <row r="36" spans="1:6" ht="69.75" customHeight="1">
      <c r="A36" s="6" t="s">
        <v>58</v>
      </c>
      <c r="B36" s="11">
        <f>'К-2 2011'!B36*1.054*1.05*1.074*1.053*1.04</f>
        <v>0.007159102678728001</v>
      </c>
      <c r="C36" s="11">
        <f>'К-2 2011'!C36*1.054*1.05*1.074*1.053*1.04</f>
        <v>0.007159102678728001</v>
      </c>
      <c r="D36" s="11">
        <f>'К-2 2011'!D36*1.054*1.05*1.074*1.053*1.04</f>
        <v>0.007159102678728001</v>
      </c>
      <c r="E36" s="11">
        <f>'К-2 2011'!E36*1.054*1.05*1.074*1.053*1.04</f>
        <v>0.007159102678728001</v>
      </c>
      <c r="F36" s="11">
        <f>'К-2 2011'!F36*1.054*1.05*1.074*1.053*1.04</f>
        <v>0.007159102678728001</v>
      </c>
    </row>
    <row r="37" spans="1:6" ht="14.25">
      <c r="A37" s="22" t="s">
        <v>60</v>
      </c>
      <c r="B37" s="23"/>
      <c r="C37" s="23"/>
      <c r="D37" s="23"/>
      <c r="E37" s="23"/>
      <c r="F37" s="24"/>
    </row>
    <row r="38" spans="1:6" ht="15.75">
      <c r="A38" s="8"/>
      <c r="B38" s="11">
        <v>1</v>
      </c>
      <c r="C38" s="11">
        <v>1</v>
      </c>
      <c r="D38" s="11">
        <v>1</v>
      </c>
      <c r="E38" s="11">
        <v>1</v>
      </c>
      <c r="F38" s="11">
        <v>1</v>
      </c>
    </row>
    <row r="39" spans="1:6" ht="14.25">
      <c r="A39" s="22" t="s">
        <v>62</v>
      </c>
      <c r="B39" s="23"/>
      <c r="C39" s="23"/>
      <c r="D39" s="23"/>
      <c r="E39" s="23"/>
      <c r="F39" s="24"/>
    </row>
    <row r="40" spans="1:6" ht="15.75">
      <c r="A40" s="8"/>
      <c r="B40" s="11">
        <f>'К-2 2011'!B40*1.054*1.057*1.082*1.057*1.046</f>
        <v>0.36650695854583587</v>
      </c>
      <c r="C40" s="11">
        <f>'К-2 2011'!C40*1.054*1.057*1.082*1.057*1.046</f>
        <v>0.36650695854583587</v>
      </c>
      <c r="D40" s="11">
        <f>'К-2 2011'!D40*1.054*1.057*1.082*1.057*1.046</f>
        <v>0.36650695854583587</v>
      </c>
      <c r="E40" s="11">
        <f>'К-2 2011'!E40*1.054*1.057*1.082*1.057*1.046</f>
        <v>0.36650695854583587</v>
      </c>
      <c r="F40" s="11">
        <f>'К-2 2011'!F40*1.054*1.057*1.082*1.057*1.046</f>
        <v>0.36650695854583587</v>
      </c>
    </row>
    <row r="41" spans="1:6" ht="14.25">
      <c r="A41" s="22" t="s">
        <v>63</v>
      </c>
      <c r="B41" s="23"/>
      <c r="C41" s="23"/>
      <c r="D41" s="23"/>
      <c r="E41" s="23"/>
      <c r="F41" s="24"/>
    </row>
    <row r="42" spans="1:6" ht="15.75">
      <c r="A42" s="8"/>
      <c r="B42" s="11">
        <f>'К-2 2011'!B42*1.054*1.057*1.082*1.057*1.046</f>
        <v>0.18325347927291794</v>
      </c>
      <c r="C42" s="11">
        <f>'К-2 2011'!C42*1.054*1.057*1.082*1.057*1.046</f>
        <v>0.27488021890937686</v>
      </c>
      <c r="D42" s="11">
        <f>'К-2 2011'!D42*1.054*1.057*1.082*1.057*1.046</f>
        <v>0.36650695854583587</v>
      </c>
      <c r="E42" s="11">
        <f>'К-2 2011'!E42*1.054*1.057*1.082*1.057*1.046</f>
        <v>0.5497604378187537</v>
      </c>
      <c r="F42" s="11">
        <f>'К-2 2011'!F42*1.054*1.057*1.082*1.057*1.046</f>
        <v>0.879616700510006</v>
      </c>
    </row>
    <row r="43" spans="1:6" ht="14.25">
      <c r="A43" s="22" t="s">
        <v>64</v>
      </c>
      <c r="B43" s="23"/>
      <c r="C43" s="23"/>
      <c r="D43" s="23"/>
      <c r="E43" s="23"/>
      <c r="F43" s="24"/>
    </row>
    <row r="44" spans="1:6" ht="15.75">
      <c r="A44" s="8"/>
      <c r="B44" s="11">
        <v>1</v>
      </c>
      <c r="C44" s="11">
        <v>1</v>
      </c>
      <c r="D44" s="11">
        <v>1</v>
      </c>
      <c r="E44" s="11">
        <v>1</v>
      </c>
      <c r="F44" s="11">
        <v>1</v>
      </c>
    </row>
    <row r="45" spans="1:6" ht="14.25">
      <c r="A45" s="22" t="s">
        <v>65</v>
      </c>
      <c r="B45" s="23"/>
      <c r="C45" s="23"/>
      <c r="D45" s="23"/>
      <c r="E45" s="23"/>
      <c r="F45" s="24"/>
    </row>
    <row r="46" spans="1:6" ht="15.75">
      <c r="A46" s="8"/>
      <c r="B46" s="11">
        <f>'К-2 2011'!B46*1.054*1.057*1.082*1.057*1.046</f>
        <v>0.09162673963645897</v>
      </c>
      <c r="C46" s="11">
        <f>'К-2 2011'!C46*1.054*1.057*1.082*1.057*1.046</f>
        <v>0.09162673963645897</v>
      </c>
      <c r="D46" s="11">
        <f>'К-2 2011'!D46*1.054*1.057*1.082*1.057*1.046</f>
        <v>0.09162673963645897</v>
      </c>
      <c r="E46" s="11">
        <f>'К-2 2011'!E46*1.054*1.057*1.082*1.057*1.046</f>
        <v>0.09162673963645897</v>
      </c>
      <c r="F46" s="11">
        <f>'К-2 2011'!F46*1.054*1.057*1.082*1.057*1.046</f>
        <v>0.18325347927291794</v>
      </c>
    </row>
    <row r="47" spans="1:6" ht="14.25">
      <c r="A47" s="22" t="s">
        <v>66</v>
      </c>
      <c r="B47" s="23"/>
      <c r="C47" s="23"/>
      <c r="D47" s="23"/>
      <c r="E47" s="23"/>
      <c r="F47" s="24"/>
    </row>
    <row r="48" spans="1:6" ht="15.75">
      <c r="A48" s="8"/>
      <c r="B48" s="11">
        <f>'К-2 2011'!B48*1.054*1.057*1.082*1.057*1.046</f>
        <v>0.09162673963645897</v>
      </c>
      <c r="C48" s="11">
        <f>'К-2 2011'!C48*1.054*1.057*1.082*1.057*1.046</f>
        <v>0.09162673963645897</v>
      </c>
      <c r="D48" s="11">
        <f>'К-2 2011'!D48*1.054*1.057*1.082*1.057*1.046</f>
        <v>0.09162673963645897</v>
      </c>
      <c r="E48" s="11">
        <f>'К-2 2011'!E48*1.054*1.057*1.082*1.057*1.046</f>
        <v>0.09162673963645897</v>
      </c>
      <c r="F48" s="11">
        <f>'К-2 2011'!F48*1.054*1.057*1.082*1.057*1.046</f>
        <v>0.18325347927291794</v>
      </c>
    </row>
    <row r="49" spans="1:6" ht="14.25">
      <c r="A49" s="22" t="s">
        <v>67</v>
      </c>
      <c r="B49" s="23"/>
      <c r="C49" s="23"/>
      <c r="D49" s="23"/>
      <c r="E49" s="23"/>
      <c r="F49" s="24"/>
    </row>
    <row r="50" spans="1:6" ht="15.75">
      <c r="A50" s="8"/>
      <c r="B50" s="11">
        <f>'К-2 2011'!B50*1.054*1.057*1.082*1.057*1.046</f>
        <v>0.007330139170916717</v>
      </c>
      <c r="C50" s="11">
        <f>'К-2 2011'!C50*1.054*1.057*1.082*1.057*1.046</f>
        <v>0.007330139170916717</v>
      </c>
      <c r="D50" s="11">
        <f>'К-2 2011'!D50*1.054*1.057*1.082*1.057*1.046</f>
        <v>0.007330139170916717</v>
      </c>
      <c r="E50" s="11">
        <f>'К-2 2011'!E50*1.054*1.057*1.082*1.057*1.046</f>
        <v>0.007330139170916717</v>
      </c>
      <c r="F50" s="11">
        <f>'К-2 2011'!F50*1.054*1.057*1.082*1.057*1.046</f>
        <v>0.007330139170916717</v>
      </c>
    </row>
    <row r="51" spans="1:6" ht="14.25">
      <c r="A51" s="22" t="s">
        <v>78</v>
      </c>
      <c r="B51" s="23"/>
      <c r="C51" s="23"/>
      <c r="D51" s="23"/>
      <c r="E51" s="23"/>
      <c r="F51" s="24"/>
    </row>
    <row r="52" spans="1:6" ht="15.75">
      <c r="A52" s="8"/>
      <c r="B52" s="11">
        <v>1</v>
      </c>
      <c r="C52" s="11">
        <v>1</v>
      </c>
      <c r="D52" s="11">
        <v>1</v>
      </c>
      <c r="E52" s="11">
        <v>1</v>
      </c>
      <c r="F52" s="11">
        <v>1</v>
      </c>
    </row>
    <row r="53" spans="1:6" ht="14.25">
      <c r="A53" s="22" t="s">
        <v>69</v>
      </c>
      <c r="B53" s="23"/>
      <c r="C53" s="23"/>
      <c r="D53" s="23"/>
      <c r="E53" s="23"/>
      <c r="F53" s="24"/>
    </row>
    <row r="54" spans="1:6" ht="15.75">
      <c r="A54" s="8"/>
      <c r="B54" s="11">
        <f>'К-2 2011'!B54*1.054*1.057*1.082*1.057*1.046</f>
        <v>0.009162673963645895</v>
      </c>
      <c r="C54" s="11">
        <f>'К-2 2011'!C54*1.054*1.057*1.082*1.057*1.046</f>
        <v>0.009162673963645895</v>
      </c>
      <c r="D54" s="11">
        <f>'К-2 2011'!D54*1.054*1.057*1.082*1.057*1.046</f>
        <v>0.009162673963645895</v>
      </c>
      <c r="E54" s="11">
        <f>'К-2 2011'!E54*1.054*1.057*1.082*1.057*1.046</f>
        <v>0.009162673963645895</v>
      </c>
      <c r="F54" s="11">
        <f>'К-2 2011'!F54*1.054*1.057*1.082*1.057*1.046</f>
        <v>0.9162673963645896</v>
      </c>
    </row>
  </sheetData>
  <sheetProtection/>
  <mergeCells count="22">
    <mergeCell ref="A43:F43"/>
    <mergeCell ref="A45:F45"/>
    <mergeCell ref="A47:F47"/>
    <mergeCell ref="A49:F49"/>
    <mergeCell ref="A51:F51"/>
    <mergeCell ref="A53:F53"/>
    <mergeCell ref="A16:F16"/>
    <mergeCell ref="A23:F23"/>
    <mergeCell ref="A31:F31"/>
    <mergeCell ref="A37:F37"/>
    <mergeCell ref="A39:F39"/>
    <mergeCell ref="A41:F41"/>
    <mergeCell ref="C5:E5"/>
    <mergeCell ref="A7:F7"/>
    <mergeCell ref="A8:F8"/>
    <mergeCell ref="A10:A15"/>
    <mergeCell ref="B10:F10"/>
    <mergeCell ref="B11:B15"/>
    <mergeCell ref="C11:C15"/>
    <mergeCell ref="D11:D15"/>
    <mergeCell ref="E11:E15"/>
    <mergeCell ref="F11:F15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5:L48"/>
  <sheetViews>
    <sheetView zoomScalePageLayoutView="0" workbookViewId="0" topLeftCell="A1">
      <selection activeCell="H12" sqref="H12"/>
    </sheetView>
  </sheetViews>
  <sheetFormatPr defaultColWidth="9.140625" defaultRowHeight="12.75"/>
  <cols>
    <col min="1" max="1" width="3.140625" style="0" customWidth="1"/>
    <col min="2" max="2" width="41.7109375" style="0" customWidth="1"/>
    <col min="8" max="12" width="9.140625" style="10" customWidth="1"/>
  </cols>
  <sheetData>
    <row r="5" spans="2:7" ht="14.25" customHeight="1">
      <c r="B5" s="19" t="s">
        <v>0</v>
      </c>
      <c r="C5" s="22" t="s">
        <v>1</v>
      </c>
      <c r="D5" s="23"/>
      <c r="E5" s="23"/>
      <c r="F5" s="23"/>
      <c r="G5" s="24"/>
    </row>
    <row r="6" spans="2:7" ht="28.5">
      <c r="B6" s="20"/>
      <c r="C6" s="1" t="s">
        <v>2</v>
      </c>
      <c r="D6" s="1" t="s">
        <v>4</v>
      </c>
      <c r="E6" s="1" t="s">
        <v>5</v>
      </c>
      <c r="F6" s="1" t="s">
        <v>6</v>
      </c>
      <c r="G6" s="25" t="s">
        <v>8</v>
      </c>
    </row>
    <row r="7" spans="2:7" ht="28.5">
      <c r="B7" s="20"/>
      <c r="C7" s="1" t="s">
        <v>3</v>
      </c>
      <c r="D7" s="1">
        <v>500</v>
      </c>
      <c r="E7" s="1">
        <v>2000</v>
      </c>
      <c r="F7" s="1" t="s">
        <v>7</v>
      </c>
      <c r="G7" s="28"/>
    </row>
    <row r="8" spans="2:7" ht="14.25">
      <c r="B8" s="20"/>
      <c r="C8" s="2"/>
      <c r="D8" s="1" t="s">
        <v>3</v>
      </c>
      <c r="E8" s="1" t="s">
        <v>3</v>
      </c>
      <c r="F8" s="1" t="s">
        <v>3</v>
      </c>
      <c r="G8" s="28"/>
    </row>
    <row r="9" spans="2:7" ht="15.75">
      <c r="B9" s="20"/>
      <c r="C9" s="2"/>
      <c r="D9" s="1"/>
      <c r="E9" s="1"/>
      <c r="F9" s="5"/>
      <c r="G9" s="28"/>
    </row>
    <row r="10" spans="2:7" ht="15.75">
      <c r="B10" s="21"/>
      <c r="C10" s="3"/>
      <c r="D10" s="4"/>
      <c r="E10" s="4"/>
      <c r="F10" s="3"/>
      <c r="G10" s="29"/>
    </row>
    <row r="11" spans="2:7" ht="15" customHeight="1">
      <c r="B11" s="30" t="s">
        <v>9</v>
      </c>
      <c r="C11" s="31"/>
      <c r="D11" s="31"/>
      <c r="E11" s="31"/>
      <c r="F11" s="31"/>
      <c r="G11" s="32"/>
    </row>
    <row r="12" spans="2:12" ht="15">
      <c r="B12" s="6" t="s">
        <v>10</v>
      </c>
      <c r="C12" s="7">
        <v>0.04</v>
      </c>
      <c r="D12" s="7">
        <v>0.11</v>
      </c>
      <c r="E12" s="7">
        <v>0.14</v>
      </c>
      <c r="F12" s="7">
        <v>0.21</v>
      </c>
      <c r="G12" s="7">
        <v>0.3</v>
      </c>
      <c r="H12" s="10">
        <f aca="true" t="shared" si="0" ref="H12:L17">C12*1.25</f>
        <v>0.05</v>
      </c>
      <c r="I12" s="10">
        <f t="shared" si="0"/>
        <v>0.1375</v>
      </c>
      <c r="J12" s="10">
        <f t="shared" si="0"/>
        <v>0.17500000000000002</v>
      </c>
      <c r="K12" s="10">
        <f t="shared" si="0"/>
        <v>0.2625</v>
      </c>
      <c r="L12" s="10">
        <f t="shared" si="0"/>
        <v>0.375</v>
      </c>
    </row>
    <row r="13" spans="2:12" ht="15">
      <c r="B13" s="6" t="s">
        <v>16</v>
      </c>
      <c r="C13" s="7">
        <v>0.08</v>
      </c>
      <c r="D13" s="7">
        <v>0.23</v>
      </c>
      <c r="E13" s="7">
        <v>0.3</v>
      </c>
      <c r="F13" s="7">
        <v>0.45</v>
      </c>
      <c r="G13" s="7">
        <v>0.64</v>
      </c>
      <c r="H13" s="10">
        <f t="shared" si="0"/>
        <v>0.1</v>
      </c>
      <c r="I13" s="10">
        <f t="shared" si="0"/>
        <v>0.28750000000000003</v>
      </c>
      <c r="J13" s="10">
        <f t="shared" si="0"/>
        <v>0.375</v>
      </c>
      <c r="K13" s="10">
        <f t="shared" si="0"/>
        <v>0.5625</v>
      </c>
      <c r="L13" s="10">
        <f t="shared" si="0"/>
        <v>0.8</v>
      </c>
    </row>
    <row r="14" spans="2:12" ht="15">
      <c r="B14" s="6" t="s">
        <v>21</v>
      </c>
      <c r="C14" s="7">
        <v>0.08</v>
      </c>
      <c r="D14" s="7">
        <v>0.2</v>
      </c>
      <c r="E14" s="7">
        <v>0.25</v>
      </c>
      <c r="F14" s="7">
        <v>0.3</v>
      </c>
      <c r="G14" s="7">
        <v>0.48</v>
      </c>
      <c r="H14" s="10">
        <f t="shared" si="0"/>
        <v>0.1</v>
      </c>
      <c r="I14" s="10">
        <f t="shared" si="0"/>
        <v>0.25</v>
      </c>
      <c r="J14" s="10">
        <f t="shared" si="0"/>
        <v>0.3125</v>
      </c>
      <c r="K14" s="10">
        <f t="shared" si="0"/>
        <v>0.375</v>
      </c>
      <c r="L14" s="10">
        <f t="shared" si="0"/>
        <v>0.6</v>
      </c>
    </row>
    <row r="15" spans="2:12" ht="15">
      <c r="B15" s="6" t="s">
        <v>25</v>
      </c>
      <c r="C15" s="7">
        <v>0.08</v>
      </c>
      <c r="D15" s="7">
        <v>0.23</v>
      </c>
      <c r="E15" s="7">
        <v>0.3</v>
      </c>
      <c r="F15" s="7">
        <v>0.45</v>
      </c>
      <c r="G15" s="7">
        <v>0.64</v>
      </c>
      <c r="H15" s="10">
        <f t="shared" si="0"/>
        <v>0.1</v>
      </c>
      <c r="I15" s="10">
        <f t="shared" si="0"/>
        <v>0.28750000000000003</v>
      </c>
      <c r="J15" s="10">
        <f t="shared" si="0"/>
        <v>0.375</v>
      </c>
      <c r="K15" s="10">
        <f t="shared" si="0"/>
        <v>0.5625</v>
      </c>
      <c r="L15" s="10">
        <f t="shared" si="0"/>
        <v>0.8</v>
      </c>
    </row>
    <row r="16" spans="2:12" ht="15">
      <c r="B16" s="6" t="s">
        <v>26</v>
      </c>
      <c r="C16" s="7">
        <v>0.08</v>
      </c>
      <c r="D16" s="7">
        <v>0.23</v>
      </c>
      <c r="E16" s="7">
        <v>0.3</v>
      </c>
      <c r="F16" s="7">
        <v>0.45</v>
      </c>
      <c r="G16" s="7">
        <v>0.64</v>
      </c>
      <c r="H16" s="10">
        <f t="shared" si="0"/>
        <v>0.1</v>
      </c>
      <c r="I16" s="10">
        <f t="shared" si="0"/>
        <v>0.28750000000000003</v>
      </c>
      <c r="J16" s="10">
        <f t="shared" si="0"/>
        <v>0.375</v>
      </c>
      <c r="K16" s="10">
        <f t="shared" si="0"/>
        <v>0.5625</v>
      </c>
      <c r="L16" s="10">
        <f t="shared" si="0"/>
        <v>0.8</v>
      </c>
    </row>
    <row r="17" spans="2:12" ht="62.25" customHeight="1">
      <c r="B17" s="6" t="s">
        <v>27</v>
      </c>
      <c r="C17" s="7">
        <v>0.05</v>
      </c>
      <c r="D17" s="7">
        <v>0.15</v>
      </c>
      <c r="E17" s="7">
        <v>0.2</v>
      </c>
      <c r="F17" s="7">
        <v>0.3</v>
      </c>
      <c r="G17" s="7">
        <v>0.42</v>
      </c>
      <c r="H17" s="10">
        <f t="shared" si="0"/>
        <v>0.0625</v>
      </c>
      <c r="I17" s="10">
        <f t="shared" si="0"/>
        <v>0.1875</v>
      </c>
      <c r="J17" s="10">
        <f t="shared" si="0"/>
        <v>0.25</v>
      </c>
      <c r="K17" s="10">
        <f t="shared" si="0"/>
        <v>0.375</v>
      </c>
      <c r="L17" s="10">
        <f t="shared" si="0"/>
        <v>0.525</v>
      </c>
    </row>
    <row r="18" spans="2:7" ht="15" customHeight="1">
      <c r="B18" s="30" t="s">
        <v>31</v>
      </c>
      <c r="C18" s="31"/>
      <c r="D18" s="31"/>
      <c r="E18" s="31"/>
      <c r="F18" s="31"/>
      <c r="G18" s="32"/>
    </row>
    <row r="19" spans="2:7" ht="51" customHeight="1">
      <c r="B19" s="6" t="s">
        <v>32</v>
      </c>
      <c r="C19" s="7">
        <v>0.01</v>
      </c>
      <c r="D19" s="7">
        <v>0.06</v>
      </c>
      <c r="E19" s="7">
        <v>0.13</v>
      </c>
      <c r="F19" s="7">
        <v>0.15</v>
      </c>
      <c r="G19" s="7">
        <v>0.36</v>
      </c>
    </row>
    <row r="20" spans="2:7" ht="78.75" customHeight="1">
      <c r="B20" s="6" t="s">
        <v>37</v>
      </c>
      <c r="C20" s="7">
        <v>0.01</v>
      </c>
      <c r="D20" s="7">
        <v>0.06</v>
      </c>
      <c r="E20" s="7">
        <v>0.1</v>
      </c>
      <c r="F20" s="7">
        <v>0.1</v>
      </c>
      <c r="G20" s="7">
        <v>0.2</v>
      </c>
    </row>
    <row r="21" spans="2:7" ht="99.75" customHeight="1">
      <c r="B21" s="6" t="s">
        <v>39</v>
      </c>
      <c r="C21" s="7">
        <v>0.12</v>
      </c>
      <c r="D21" s="7">
        <v>0.24</v>
      </c>
      <c r="E21" s="7">
        <v>0.36</v>
      </c>
      <c r="F21" s="7">
        <v>0.42</v>
      </c>
      <c r="G21" s="7">
        <v>0.48</v>
      </c>
    </row>
    <row r="22" spans="2:7" ht="94.5" customHeight="1">
      <c r="B22" s="6" t="s">
        <v>42</v>
      </c>
      <c r="C22" s="7">
        <v>0.9</v>
      </c>
      <c r="D22" s="7">
        <v>0.22</v>
      </c>
      <c r="E22" s="7">
        <v>0.27</v>
      </c>
      <c r="F22" s="7">
        <v>0.31</v>
      </c>
      <c r="G22" s="7">
        <v>0.36</v>
      </c>
    </row>
    <row r="23" spans="2:7" ht="64.5" customHeight="1">
      <c r="B23" s="6" t="s">
        <v>47</v>
      </c>
      <c r="C23" s="7">
        <v>0.01</v>
      </c>
      <c r="D23" s="7">
        <v>0.03</v>
      </c>
      <c r="E23" s="7">
        <v>0.03</v>
      </c>
      <c r="F23" s="7">
        <v>0.03</v>
      </c>
      <c r="G23" s="7">
        <v>0.03</v>
      </c>
    </row>
    <row r="24" spans="2:7" ht="15">
      <c r="B24" s="6" t="s">
        <v>49</v>
      </c>
      <c r="C24" s="7">
        <v>0.1</v>
      </c>
      <c r="D24" s="7">
        <v>0.2</v>
      </c>
      <c r="E24" s="7">
        <v>0.4</v>
      </c>
      <c r="F24" s="7">
        <v>0.5</v>
      </c>
      <c r="G24" s="7">
        <v>0.55</v>
      </c>
    </row>
    <row r="25" spans="2:7" ht="15" customHeight="1">
      <c r="B25" s="30" t="s">
        <v>53</v>
      </c>
      <c r="C25" s="31"/>
      <c r="D25" s="31"/>
      <c r="E25" s="31"/>
      <c r="F25" s="31"/>
      <c r="G25" s="32"/>
    </row>
    <row r="26" spans="2:7" ht="63.75" customHeight="1">
      <c r="B26" s="6" t="s">
        <v>54</v>
      </c>
      <c r="C26" s="7">
        <v>0.01</v>
      </c>
      <c r="D26" s="7">
        <v>0.06</v>
      </c>
      <c r="E26" s="7">
        <v>0.1</v>
      </c>
      <c r="F26" s="7">
        <v>0.3</v>
      </c>
      <c r="G26" s="7">
        <v>0.5</v>
      </c>
    </row>
    <row r="27" spans="2:7" ht="63" customHeight="1">
      <c r="B27" s="6" t="s">
        <v>55</v>
      </c>
      <c r="C27" s="7">
        <v>0.01</v>
      </c>
      <c r="D27" s="7">
        <v>0.06</v>
      </c>
      <c r="E27" s="7">
        <v>0.1</v>
      </c>
      <c r="F27" s="7">
        <v>0.3</v>
      </c>
      <c r="G27" s="7">
        <v>0.5</v>
      </c>
    </row>
    <row r="28" spans="2:7" ht="81" customHeight="1">
      <c r="B28" s="6" t="s">
        <v>56</v>
      </c>
      <c r="C28" s="7">
        <v>0.01</v>
      </c>
      <c r="D28" s="7">
        <v>0.04</v>
      </c>
      <c r="E28" s="7">
        <v>0.05</v>
      </c>
      <c r="F28" s="7">
        <v>0.07</v>
      </c>
      <c r="G28" s="7">
        <v>0.09</v>
      </c>
    </row>
    <row r="29" spans="2:7" ht="66" customHeight="1">
      <c r="B29" s="6" t="s">
        <v>58</v>
      </c>
      <c r="C29" s="7">
        <v>0.005</v>
      </c>
      <c r="D29" s="7">
        <v>0.005</v>
      </c>
      <c r="E29" s="7">
        <v>0.005</v>
      </c>
      <c r="F29" s="7">
        <v>0.005</v>
      </c>
      <c r="G29" s="7">
        <v>0.005</v>
      </c>
    </row>
    <row r="30" spans="2:7" ht="15" customHeight="1">
      <c r="B30" s="30" t="s">
        <v>60</v>
      </c>
      <c r="C30" s="31"/>
      <c r="D30" s="31"/>
      <c r="E30" s="31"/>
      <c r="F30" s="31"/>
      <c r="G30" s="32"/>
    </row>
    <row r="31" spans="2:7" ht="15.75">
      <c r="B31" s="8"/>
      <c r="C31" s="7">
        <v>1</v>
      </c>
      <c r="D31" s="7">
        <v>1</v>
      </c>
      <c r="E31" s="7">
        <v>1</v>
      </c>
      <c r="F31" s="7">
        <v>1</v>
      </c>
      <c r="G31" s="7">
        <v>1</v>
      </c>
    </row>
    <row r="32" spans="2:7" ht="15" customHeight="1">
      <c r="B32" s="30" t="s">
        <v>62</v>
      </c>
      <c r="C32" s="31"/>
      <c r="D32" s="31"/>
      <c r="E32" s="31"/>
      <c r="F32" s="31"/>
      <c r="G32" s="32"/>
    </row>
    <row r="33" spans="2:7" ht="15.75">
      <c r="B33" s="8"/>
      <c r="C33" s="7">
        <v>0.2</v>
      </c>
      <c r="D33" s="7">
        <v>0.2</v>
      </c>
      <c r="E33" s="7">
        <v>0.2</v>
      </c>
      <c r="F33" s="7">
        <v>0.2</v>
      </c>
      <c r="G33" s="7">
        <v>0.2</v>
      </c>
    </row>
    <row r="34" spans="2:7" ht="30" customHeight="1">
      <c r="B34" s="30" t="s">
        <v>63</v>
      </c>
      <c r="C34" s="31"/>
      <c r="D34" s="31"/>
      <c r="E34" s="31"/>
      <c r="F34" s="31"/>
      <c r="G34" s="32"/>
    </row>
    <row r="35" spans="2:7" ht="15.75">
      <c r="B35" s="8"/>
      <c r="C35" s="7">
        <v>0.1</v>
      </c>
      <c r="D35" s="7">
        <v>0.15</v>
      </c>
      <c r="E35" s="7">
        <v>0.2</v>
      </c>
      <c r="F35" s="7">
        <v>0.3</v>
      </c>
      <c r="G35" s="7">
        <v>0.48</v>
      </c>
    </row>
    <row r="36" spans="2:7" ht="45" customHeight="1">
      <c r="B36" s="30" t="s">
        <v>64</v>
      </c>
      <c r="C36" s="31"/>
      <c r="D36" s="31"/>
      <c r="E36" s="31"/>
      <c r="F36" s="31"/>
      <c r="G36" s="32"/>
    </row>
    <row r="37" spans="2:7" ht="15.75">
      <c r="B37" s="8"/>
      <c r="C37" s="7">
        <v>1</v>
      </c>
      <c r="D37" s="7">
        <v>1</v>
      </c>
      <c r="E37" s="7">
        <v>1</v>
      </c>
      <c r="F37" s="7">
        <v>1</v>
      </c>
      <c r="G37" s="7">
        <v>1</v>
      </c>
    </row>
    <row r="38" spans="2:7" ht="30" customHeight="1">
      <c r="B38" s="30" t="s">
        <v>65</v>
      </c>
      <c r="C38" s="31"/>
      <c r="D38" s="31"/>
      <c r="E38" s="31"/>
      <c r="F38" s="31"/>
      <c r="G38" s="32"/>
    </row>
    <row r="39" spans="2:7" ht="15.75">
      <c r="B39" s="8"/>
      <c r="C39" s="7">
        <v>0.05</v>
      </c>
      <c r="D39" s="7">
        <v>0.05</v>
      </c>
      <c r="E39" s="7">
        <v>0.05</v>
      </c>
      <c r="F39" s="7">
        <v>0.05</v>
      </c>
      <c r="G39" s="7">
        <v>0.1</v>
      </c>
    </row>
    <row r="40" spans="2:7" ht="15" customHeight="1">
      <c r="B40" s="30" t="s">
        <v>66</v>
      </c>
      <c r="C40" s="31"/>
      <c r="D40" s="31"/>
      <c r="E40" s="31"/>
      <c r="F40" s="31"/>
      <c r="G40" s="32"/>
    </row>
    <row r="41" spans="2:7" ht="15.75">
      <c r="B41" s="8"/>
      <c r="C41" s="7">
        <v>0.05</v>
      </c>
      <c r="D41" s="7">
        <v>0.05</v>
      </c>
      <c r="E41" s="7">
        <v>0.05</v>
      </c>
      <c r="F41" s="7">
        <v>0.05</v>
      </c>
      <c r="G41" s="7">
        <v>0.1</v>
      </c>
    </row>
    <row r="42" spans="2:7" ht="15" customHeight="1">
      <c r="B42" s="30" t="s">
        <v>67</v>
      </c>
      <c r="C42" s="31"/>
      <c r="D42" s="31"/>
      <c r="E42" s="31"/>
      <c r="F42" s="31"/>
      <c r="G42" s="32"/>
    </row>
    <row r="43" spans="2:7" ht="15.75">
      <c r="B43" s="8"/>
      <c r="C43" s="7">
        <v>0.005</v>
      </c>
      <c r="D43" s="7">
        <v>0.005</v>
      </c>
      <c r="E43" s="7">
        <v>0.005</v>
      </c>
      <c r="F43" s="7">
        <v>0.005</v>
      </c>
      <c r="G43" s="7">
        <v>0.005</v>
      </c>
    </row>
    <row r="44" spans="2:7" ht="75" customHeight="1">
      <c r="B44" s="30" t="s">
        <v>68</v>
      </c>
      <c r="C44" s="31"/>
      <c r="D44" s="31"/>
      <c r="E44" s="31"/>
      <c r="F44" s="31"/>
      <c r="G44" s="32"/>
    </row>
    <row r="45" spans="2:7" ht="15.75">
      <c r="B45" s="8"/>
      <c r="C45" s="7">
        <v>1</v>
      </c>
      <c r="D45" s="7">
        <v>1</v>
      </c>
      <c r="E45" s="7">
        <v>1</v>
      </c>
      <c r="F45" s="7">
        <v>1</v>
      </c>
      <c r="G45" s="7">
        <v>1</v>
      </c>
    </row>
    <row r="46" spans="2:7" ht="15" customHeight="1">
      <c r="B46" s="30" t="s">
        <v>69</v>
      </c>
      <c r="C46" s="31"/>
      <c r="D46" s="31"/>
      <c r="E46" s="31"/>
      <c r="F46" s="31"/>
      <c r="G46" s="32"/>
    </row>
    <row r="47" spans="2:7" ht="15.75">
      <c r="B47" s="8"/>
      <c r="C47" s="7">
        <v>0.005</v>
      </c>
      <c r="D47" s="7">
        <v>0.005</v>
      </c>
      <c r="E47" s="7">
        <v>0.005</v>
      </c>
      <c r="F47" s="7">
        <v>0.005</v>
      </c>
      <c r="G47" s="7">
        <v>0.005</v>
      </c>
    </row>
    <row r="48" ht="15">
      <c r="B48" s="9"/>
    </row>
  </sheetData>
  <sheetProtection/>
  <mergeCells count="15">
    <mergeCell ref="B5:B10"/>
    <mergeCell ref="C5:G5"/>
    <mergeCell ref="G6:G10"/>
    <mergeCell ref="B11:G11"/>
    <mergeCell ref="B18:G18"/>
    <mergeCell ref="B25:G25"/>
    <mergeCell ref="B30:G30"/>
    <mergeCell ref="B32:G32"/>
    <mergeCell ref="B42:G42"/>
    <mergeCell ref="B44:G44"/>
    <mergeCell ref="B46:G46"/>
    <mergeCell ref="B34:G34"/>
    <mergeCell ref="B36:G36"/>
    <mergeCell ref="B38:G38"/>
    <mergeCell ref="B40:G4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3:G46"/>
  <sheetViews>
    <sheetView zoomScalePageLayoutView="0" workbookViewId="0" topLeftCell="A29">
      <selection activeCell="H54" sqref="H54"/>
    </sheetView>
  </sheetViews>
  <sheetFormatPr defaultColWidth="9.140625" defaultRowHeight="12.75"/>
  <sheetData>
    <row r="3" spans="2:7" ht="14.25" customHeight="1">
      <c r="B3" s="19" t="s">
        <v>0</v>
      </c>
      <c r="C3" s="22" t="s">
        <v>1</v>
      </c>
      <c r="D3" s="23"/>
      <c r="E3" s="23"/>
      <c r="F3" s="23"/>
      <c r="G3" s="24"/>
    </row>
    <row r="4" spans="2:7" ht="28.5">
      <c r="B4" s="20"/>
      <c r="C4" s="1" t="s">
        <v>2</v>
      </c>
      <c r="D4" s="1" t="s">
        <v>4</v>
      </c>
      <c r="E4" s="1" t="s">
        <v>5</v>
      </c>
      <c r="F4" s="1" t="s">
        <v>6</v>
      </c>
      <c r="G4" s="25" t="s">
        <v>8</v>
      </c>
    </row>
    <row r="5" spans="2:7" ht="28.5">
      <c r="B5" s="20"/>
      <c r="C5" s="1" t="s">
        <v>3</v>
      </c>
      <c r="D5" s="1">
        <v>500</v>
      </c>
      <c r="E5" s="1">
        <v>2000</v>
      </c>
      <c r="F5" s="1" t="s">
        <v>7</v>
      </c>
      <c r="G5" s="28"/>
    </row>
    <row r="6" spans="2:7" ht="14.25">
      <c r="B6" s="20"/>
      <c r="C6" s="2"/>
      <c r="D6" s="1" t="s">
        <v>3</v>
      </c>
      <c r="E6" s="1" t="s">
        <v>3</v>
      </c>
      <c r="F6" s="1" t="s">
        <v>3</v>
      </c>
      <c r="G6" s="28"/>
    </row>
    <row r="7" spans="2:7" ht="15.75">
      <c r="B7" s="20"/>
      <c r="C7" s="2"/>
      <c r="D7" s="1"/>
      <c r="E7" s="1"/>
      <c r="F7" s="5"/>
      <c r="G7" s="28"/>
    </row>
    <row r="8" spans="2:7" ht="15.75">
      <c r="B8" s="21"/>
      <c r="C8" s="3"/>
      <c r="D8" s="4"/>
      <c r="E8" s="4"/>
      <c r="F8" s="3"/>
      <c r="G8" s="29"/>
    </row>
    <row r="9" spans="2:7" ht="15" customHeight="1">
      <c r="B9" s="30" t="s">
        <v>9</v>
      </c>
      <c r="C9" s="31"/>
      <c r="D9" s="31"/>
      <c r="E9" s="31"/>
      <c r="F9" s="31"/>
      <c r="G9" s="32"/>
    </row>
    <row r="10" spans="2:7" ht="45">
      <c r="B10" s="6" t="s">
        <v>10</v>
      </c>
      <c r="C10" s="7" t="s">
        <v>11</v>
      </c>
      <c r="D10" s="7" t="s">
        <v>12</v>
      </c>
      <c r="E10" s="7" t="s">
        <v>13</v>
      </c>
      <c r="F10" s="7" t="s">
        <v>14</v>
      </c>
      <c r="G10" s="7" t="s">
        <v>15</v>
      </c>
    </row>
    <row r="11" spans="2:7" ht="90">
      <c r="B11" s="6" t="s">
        <v>16</v>
      </c>
      <c r="C11" s="7" t="s">
        <v>17</v>
      </c>
      <c r="D11" s="7" t="s">
        <v>18</v>
      </c>
      <c r="E11" s="7" t="s">
        <v>15</v>
      </c>
      <c r="F11" s="7" t="s">
        <v>19</v>
      </c>
      <c r="G11" s="7" t="s">
        <v>20</v>
      </c>
    </row>
    <row r="12" spans="2:7" ht="45">
      <c r="B12" s="6" t="s">
        <v>21</v>
      </c>
      <c r="C12" s="7" t="s">
        <v>17</v>
      </c>
      <c r="D12" s="7" t="s">
        <v>22</v>
      </c>
      <c r="E12" s="7" t="s">
        <v>23</v>
      </c>
      <c r="F12" s="7" t="s">
        <v>15</v>
      </c>
      <c r="G12" s="7" t="s">
        <v>24</v>
      </c>
    </row>
    <row r="13" spans="2:7" ht="30">
      <c r="B13" s="6" t="s">
        <v>25</v>
      </c>
      <c r="C13" s="7" t="s">
        <v>17</v>
      </c>
      <c r="D13" s="7" t="s">
        <v>18</v>
      </c>
      <c r="E13" s="7" t="s">
        <v>15</v>
      </c>
      <c r="F13" s="7" t="s">
        <v>19</v>
      </c>
      <c r="G13" s="7" t="s">
        <v>20</v>
      </c>
    </row>
    <row r="14" spans="2:7" ht="60">
      <c r="B14" s="6" t="s">
        <v>26</v>
      </c>
      <c r="C14" s="7" t="s">
        <v>17</v>
      </c>
      <c r="D14" s="7" t="s">
        <v>18</v>
      </c>
      <c r="E14" s="7" t="s">
        <v>15</v>
      </c>
      <c r="F14" s="7" t="s">
        <v>19</v>
      </c>
      <c r="G14" s="7" t="s">
        <v>20</v>
      </c>
    </row>
    <row r="15" spans="2:7" ht="285">
      <c r="B15" s="6" t="s">
        <v>27</v>
      </c>
      <c r="C15" s="7" t="s">
        <v>28</v>
      </c>
      <c r="D15" s="7" t="s">
        <v>29</v>
      </c>
      <c r="E15" s="7" t="s">
        <v>22</v>
      </c>
      <c r="F15" s="7" t="s">
        <v>15</v>
      </c>
      <c r="G15" s="7" t="s">
        <v>30</v>
      </c>
    </row>
    <row r="16" spans="2:7" ht="15" customHeight="1">
      <c r="B16" s="30" t="s">
        <v>31</v>
      </c>
      <c r="C16" s="31"/>
      <c r="D16" s="31"/>
      <c r="E16" s="31"/>
      <c r="F16" s="31"/>
      <c r="G16" s="32"/>
    </row>
    <row r="17" spans="2:7" ht="270">
      <c r="B17" s="6" t="s">
        <v>32</v>
      </c>
      <c r="C17" s="7" t="s">
        <v>33</v>
      </c>
      <c r="D17" s="7" t="s">
        <v>34</v>
      </c>
      <c r="E17" s="7" t="s">
        <v>35</v>
      </c>
      <c r="F17" s="7" t="s">
        <v>29</v>
      </c>
      <c r="G17" s="7" t="s">
        <v>36</v>
      </c>
    </row>
    <row r="18" spans="2:7" ht="405">
      <c r="B18" s="6" t="s">
        <v>37</v>
      </c>
      <c r="C18" s="7" t="s">
        <v>33</v>
      </c>
      <c r="D18" s="7" t="s">
        <v>34</v>
      </c>
      <c r="E18" s="7" t="s">
        <v>38</v>
      </c>
      <c r="F18" s="7" t="s">
        <v>38</v>
      </c>
      <c r="G18" s="7" t="s">
        <v>22</v>
      </c>
    </row>
    <row r="19" spans="2:7" ht="409.5">
      <c r="B19" s="6" t="s">
        <v>39</v>
      </c>
      <c r="C19" s="7" t="s">
        <v>40</v>
      </c>
      <c r="D19" s="7" t="s">
        <v>41</v>
      </c>
      <c r="E19" s="7" t="s">
        <v>36</v>
      </c>
      <c r="F19" s="7" t="s">
        <v>30</v>
      </c>
      <c r="G19" s="7" t="s">
        <v>24</v>
      </c>
    </row>
    <row r="20" spans="2:7" ht="409.5">
      <c r="B20" s="6" t="s">
        <v>42</v>
      </c>
      <c r="C20" s="7" t="s">
        <v>43</v>
      </c>
      <c r="D20" s="7" t="s">
        <v>44</v>
      </c>
      <c r="E20" s="7" t="s">
        <v>45</v>
      </c>
      <c r="F20" s="7" t="s">
        <v>46</v>
      </c>
      <c r="G20" s="7" t="s">
        <v>36</v>
      </c>
    </row>
    <row r="21" spans="2:7" ht="285">
      <c r="B21" s="6" t="s">
        <v>47</v>
      </c>
      <c r="C21" s="7" t="s">
        <v>33</v>
      </c>
      <c r="D21" s="7" t="s">
        <v>48</v>
      </c>
      <c r="E21" s="7" t="s">
        <v>48</v>
      </c>
      <c r="F21" s="7" t="s">
        <v>48</v>
      </c>
      <c r="G21" s="7" t="s">
        <v>48</v>
      </c>
    </row>
    <row r="22" spans="2:7" ht="105">
      <c r="B22" s="6" t="s">
        <v>49</v>
      </c>
      <c r="C22" s="7" t="s">
        <v>38</v>
      </c>
      <c r="D22" s="7" t="s">
        <v>22</v>
      </c>
      <c r="E22" s="7" t="s">
        <v>50</v>
      </c>
      <c r="F22" s="7" t="s">
        <v>51</v>
      </c>
      <c r="G22" s="7" t="s">
        <v>52</v>
      </c>
    </row>
    <row r="23" spans="2:7" ht="15" customHeight="1">
      <c r="B23" s="30" t="s">
        <v>53</v>
      </c>
      <c r="C23" s="31"/>
      <c r="D23" s="31"/>
      <c r="E23" s="31"/>
      <c r="F23" s="31"/>
      <c r="G23" s="32"/>
    </row>
    <row r="24" spans="2:7" ht="270">
      <c r="B24" s="6" t="s">
        <v>54</v>
      </c>
      <c r="C24" s="7" t="s">
        <v>33</v>
      </c>
      <c r="D24" s="7" t="s">
        <v>34</v>
      </c>
      <c r="E24" s="7" t="s">
        <v>38</v>
      </c>
      <c r="F24" s="7" t="s">
        <v>15</v>
      </c>
      <c r="G24" s="7" t="s">
        <v>51</v>
      </c>
    </row>
    <row r="25" spans="2:7" ht="285">
      <c r="B25" s="6" t="s">
        <v>55</v>
      </c>
      <c r="C25" s="7" t="s">
        <v>33</v>
      </c>
      <c r="D25" s="7" t="s">
        <v>34</v>
      </c>
      <c r="E25" s="7" t="s">
        <v>38</v>
      </c>
      <c r="F25" s="7" t="s">
        <v>15</v>
      </c>
      <c r="G25" s="7" t="s">
        <v>51</v>
      </c>
    </row>
    <row r="26" spans="2:7" ht="330">
      <c r="B26" s="6" t="s">
        <v>56</v>
      </c>
      <c r="C26" s="7" t="s">
        <v>33</v>
      </c>
      <c r="D26" s="7" t="s">
        <v>11</v>
      </c>
      <c r="E26" s="7" t="s">
        <v>28</v>
      </c>
      <c r="F26" s="7" t="s">
        <v>57</v>
      </c>
      <c r="G26" s="7" t="s">
        <v>43</v>
      </c>
    </row>
    <row r="27" spans="2:7" ht="330">
      <c r="B27" s="6" t="s">
        <v>58</v>
      </c>
      <c r="C27" s="7" t="s">
        <v>59</v>
      </c>
      <c r="D27" s="7" t="s">
        <v>59</v>
      </c>
      <c r="E27" s="7" t="s">
        <v>59</v>
      </c>
      <c r="F27" s="7" t="s">
        <v>59</v>
      </c>
      <c r="G27" s="7" t="s">
        <v>59</v>
      </c>
    </row>
    <row r="28" spans="2:7" ht="15" customHeight="1">
      <c r="B28" s="30" t="s">
        <v>60</v>
      </c>
      <c r="C28" s="31"/>
      <c r="D28" s="31"/>
      <c r="E28" s="31"/>
      <c r="F28" s="31"/>
      <c r="G28" s="32"/>
    </row>
    <row r="29" spans="2:7" ht="15.75">
      <c r="B29" s="8"/>
      <c r="C29" s="7" t="s">
        <v>61</v>
      </c>
      <c r="D29" s="7" t="s">
        <v>61</v>
      </c>
      <c r="E29" s="7" t="s">
        <v>61</v>
      </c>
      <c r="F29" s="7" t="s">
        <v>61</v>
      </c>
      <c r="G29" s="7" t="s">
        <v>61</v>
      </c>
    </row>
    <row r="30" spans="2:7" ht="15" customHeight="1">
      <c r="B30" s="30" t="s">
        <v>62</v>
      </c>
      <c r="C30" s="31"/>
      <c r="D30" s="31"/>
      <c r="E30" s="31"/>
      <c r="F30" s="31"/>
      <c r="G30" s="32"/>
    </row>
    <row r="31" spans="2:7" ht="15.75">
      <c r="B31" s="8"/>
      <c r="C31" s="7" t="s">
        <v>22</v>
      </c>
      <c r="D31" s="7" t="s">
        <v>22</v>
      </c>
      <c r="E31" s="7" t="s">
        <v>22</v>
      </c>
      <c r="F31" s="7" t="s">
        <v>22</v>
      </c>
      <c r="G31" s="7" t="s">
        <v>22</v>
      </c>
    </row>
    <row r="32" spans="2:7" ht="30" customHeight="1">
      <c r="B32" s="30" t="s">
        <v>63</v>
      </c>
      <c r="C32" s="31"/>
      <c r="D32" s="31"/>
      <c r="E32" s="31"/>
      <c r="F32" s="31"/>
      <c r="G32" s="32"/>
    </row>
    <row r="33" spans="2:7" ht="15.75">
      <c r="B33" s="8"/>
      <c r="C33" s="7" t="s">
        <v>38</v>
      </c>
      <c r="D33" s="7" t="s">
        <v>29</v>
      </c>
      <c r="E33" s="7" t="s">
        <v>22</v>
      </c>
      <c r="F33" s="7" t="s">
        <v>15</v>
      </c>
      <c r="G33" s="7" t="s">
        <v>24</v>
      </c>
    </row>
    <row r="34" spans="2:7" ht="60" customHeight="1">
      <c r="B34" s="30" t="s">
        <v>64</v>
      </c>
      <c r="C34" s="31"/>
      <c r="D34" s="31"/>
      <c r="E34" s="31"/>
      <c r="F34" s="31"/>
      <c r="G34" s="32"/>
    </row>
    <row r="35" spans="2:7" ht="15.75">
      <c r="B35" s="8"/>
      <c r="C35" s="7" t="s">
        <v>61</v>
      </c>
      <c r="D35" s="7" t="s">
        <v>61</v>
      </c>
      <c r="E35" s="7" t="s">
        <v>61</v>
      </c>
      <c r="F35" s="7" t="s">
        <v>61</v>
      </c>
      <c r="G35" s="7" t="s">
        <v>61</v>
      </c>
    </row>
    <row r="36" spans="2:7" ht="30" customHeight="1">
      <c r="B36" s="30" t="s">
        <v>65</v>
      </c>
      <c r="C36" s="31"/>
      <c r="D36" s="31"/>
      <c r="E36" s="31"/>
      <c r="F36" s="31"/>
      <c r="G36" s="32"/>
    </row>
    <row r="37" spans="2:7" ht="15.75">
      <c r="B37" s="8"/>
      <c r="C37" s="7" t="s">
        <v>28</v>
      </c>
      <c r="D37" s="7" t="s">
        <v>28</v>
      </c>
      <c r="E37" s="7" t="s">
        <v>28</v>
      </c>
      <c r="F37" s="7" t="s">
        <v>28</v>
      </c>
      <c r="G37" s="7" t="s">
        <v>38</v>
      </c>
    </row>
    <row r="38" spans="2:7" ht="15" customHeight="1">
      <c r="B38" s="30" t="s">
        <v>66</v>
      </c>
      <c r="C38" s="31"/>
      <c r="D38" s="31"/>
      <c r="E38" s="31"/>
      <c r="F38" s="31"/>
      <c r="G38" s="32"/>
    </row>
    <row r="39" spans="2:7" ht="15.75">
      <c r="B39" s="8"/>
      <c r="C39" s="7" t="s">
        <v>28</v>
      </c>
      <c r="D39" s="7" t="s">
        <v>28</v>
      </c>
      <c r="E39" s="7" t="s">
        <v>28</v>
      </c>
      <c r="F39" s="7" t="s">
        <v>28</v>
      </c>
      <c r="G39" s="7" t="s">
        <v>38</v>
      </c>
    </row>
    <row r="40" spans="2:7" ht="15" customHeight="1">
      <c r="B40" s="30" t="s">
        <v>67</v>
      </c>
      <c r="C40" s="31"/>
      <c r="D40" s="31"/>
      <c r="E40" s="31"/>
      <c r="F40" s="31"/>
      <c r="G40" s="32"/>
    </row>
    <row r="41" spans="2:7" ht="15.75">
      <c r="B41" s="8"/>
      <c r="C41" s="7" t="s">
        <v>59</v>
      </c>
      <c r="D41" s="7" t="s">
        <v>59</v>
      </c>
      <c r="E41" s="7" t="s">
        <v>59</v>
      </c>
      <c r="F41" s="7" t="s">
        <v>59</v>
      </c>
      <c r="G41" s="7" t="s">
        <v>59</v>
      </c>
    </row>
    <row r="42" spans="2:7" ht="90" customHeight="1">
      <c r="B42" s="30" t="s">
        <v>68</v>
      </c>
      <c r="C42" s="31"/>
      <c r="D42" s="31"/>
      <c r="E42" s="31"/>
      <c r="F42" s="31"/>
      <c r="G42" s="32"/>
    </row>
    <row r="43" spans="2:7" ht="15.75">
      <c r="B43" s="8"/>
      <c r="C43" s="7" t="s">
        <v>61</v>
      </c>
      <c r="D43" s="7" t="s">
        <v>61</v>
      </c>
      <c r="E43" s="7" t="s">
        <v>61</v>
      </c>
      <c r="F43" s="7" t="s">
        <v>61</v>
      </c>
      <c r="G43" s="7" t="s">
        <v>61</v>
      </c>
    </row>
    <row r="44" spans="2:7" ht="15" customHeight="1">
      <c r="B44" s="30" t="s">
        <v>69</v>
      </c>
      <c r="C44" s="31"/>
      <c r="D44" s="31"/>
      <c r="E44" s="31"/>
      <c r="F44" s="31"/>
      <c r="G44" s="32"/>
    </row>
    <row r="45" spans="2:7" ht="15.75">
      <c r="B45" s="8"/>
      <c r="C45" s="7" t="s">
        <v>59</v>
      </c>
      <c r="D45" s="7" t="s">
        <v>59</v>
      </c>
      <c r="E45" s="7" t="s">
        <v>59</v>
      </c>
      <c r="F45" s="7" t="s">
        <v>59</v>
      </c>
      <c r="G45" s="7" t="s">
        <v>51</v>
      </c>
    </row>
    <row r="46" ht="15">
      <c r="B46" s="9"/>
    </row>
  </sheetData>
  <sheetProtection/>
  <mergeCells count="15">
    <mergeCell ref="B3:B8"/>
    <mergeCell ref="C3:G3"/>
    <mergeCell ref="G4:G8"/>
    <mergeCell ref="B9:G9"/>
    <mergeCell ref="B16:G16"/>
    <mergeCell ref="B23:G23"/>
    <mergeCell ref="B28:G28"/>
    <mergeCell ref="B30:G30"/>
    <mergeCell ref="B40:G40"/>
    <mergeCell ref="B42:G42"/>
    <mergeCell ref="B44:G44"/>
    <mergeCell ref="B32:G32"/>
    <mergeCell ref="B34:G34"/>
    <mergeCell ref="B36:G36"/>
    <mergeCell ref="B38:G3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oekoblyakova</cp:lastModifiedBy>
  <cp:lastPrinted>2018-10-26T06:44:05Z</cp:lastPrinted>
  <dcterms:created xsi:type="dcterms:W3CDTF">1996-10-08T23:32:33Z</dcterms:created>
  <dcterms:modified xsi:type="dcterms:W3CDTF">2019-10-08T12:52:21Z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