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11070" windowHeight="6060" activeTab="0"/>
  </bookViews>
  <sheets>
    <sheet name="Ссуды от вышестоящих" sheetId="1" r:id="rId1"/>
  </sheets>
  <definedNames>
    <definedName name="_xlnm.Print_Titles" localSheetId="0">'Ссуды от вышестоящих'!$7:$11</definedName>
    <definedName name="_xlnm.Print_Area" localSheetId="0">'Ссуды от вышестоящих'!$A$1:$X$41</definedName>
  </definedNames>
  <calcPr fullCalcOnLoad="1"/>
</workbook>
</file>

<file path=xl/sharedStrings.xml><?xml version="1.0" encoding="utf-8"?>
<sst xmlns="http://schemas.openxmlformats.org/spreadsheetml/2006/main" count="222" uniqueCount="136">
  <si>
    <t xml:space="preserve">Дата </t>
  </si>
  <si>
    <t>регистр.</t>
  </si>
  <si>
    <t>Номер</t>
  </si>
  <si>
    <t>Наименование</t>
  </si>
  <si>
    <t>банка-кредита</t>
  </si>
  <si>
    <t>Вид</t>
  </si>
  <si>
    <t>договора</t>
  </si>
  <si>
    <t>Дата</t>
  </si>
  <si>
    <t>заключения</t>
  </si>
  <si>
    <t>соглашения</t>
  </si>
  <si>
    <t>Назначение</t>
  </si>
  <si>
    <t xml:space="preserve">кредита </t>
  </si>
  <si>
    <t>Срок</t>
  </si>
  <si>
    <t>окончания</t>
  </si>
  <si>
    <t>Сумма</t>
  </si>
  <si>
    <t>по</t>
  </si>
  <si>
    <t>соглашению</t>
  </si>
  <si>
    <t>договору</t>
  </si>
  <si>
    <t>Процент-</t>
  </si>
  <si>
    <t>ная ставка</t>
  </si>
  <si>
    <t>%</t>
  </si>
  <si>
    <t>процентов</t>
  </si>
  <si>
    <t>погашен.</t>
  </si>
  <si>
    <t>Основной</t>
  </si>
  <si>
    <t>долг</t>
  </si>
  <si>
    <t>Проценты</t>
  </si>
  <si>
    <t>Всего</t>
  </si>
  <si>
    <t>Остаток</t>
  </si>
  <si>
    <t xml:space="preserve">     В том числе</t>
  </si>
  <si>
    <t>Начисл.</t>
  </si>
  <si>
    <t>Администрация Аннинского района</t>
  </si>
  <si>
    <t xml:space="preserve">          ОТДЕЛ ФИНАНСОВ</t>
  </si>
  <si>
    <t xml:space="preserve">    АННИНСКОГО РАЙОНА</t>
  </si>
  <si>
    <t xml:space="preserve">                            ДОЛГОВАЯ КНИГА </t>
  </si>
  <si>
    <t>С нараст. итогом</t>
  </si>
  <si>
    <t>Фин. Управл.</t>
  </si>
  <si>
    <t>Ссуда на формирование продовольственного фонда, переданная в управл. Аннинскому району</t>
  </si>
  <si>
    <t>Соглаш. №145-У/Ф</t>
  </si>
  <si>
    <t>прод.фонд</t>
  </si>
  <si>
    <t>Централизованные кредиты</t>
  </si>
  <si>
    <t xml:space="preserve">                                        Погашено</t>
  </si>
  <si>
    <t>1/94</t>
  </si>
  <si>
    <t>Соглашение</t>
  </si>
  <si>
    <t>1/95</t>
  </si>
  <si>
    <t>2/95</t>
  </si>
  <si>
    <t>ИТОГО</t>
  </si>
  <si>
    <t>19/02</t>
  </si>
  <si>
    <t>Отклонения</t>
  </si>
  <si>
    <t xml:space="preserve">Главный бухгалтер  </t>
  </si>
  <si>
    <t>В.Д.Визнюк</t>
  </si>
  <si>
    <t>Примечание</t>
  </si>
  <si>
    <t>(руб)</t>
  </si>
  <si>
    <t>ССУДЫ и КРЕДИТЫ,ПОЛУЧЕННЫЕ ОТ ВЫШЕСТОЯЩИХ БЮДЖЕТОВ</t>
  </si>
  <si>
    <t>просроченная</t>
  </si>
  <si>
    <t>719201 Списано уведомление ГФУ №08-27 от 22.12.08;117400 списано уведом. 08-27 от 31.12.09</t>
  </si>
  <si>
    <t>2181512 Списано уведомление ГФУ № 08-27 от 22.12.08;367526 списано уведом. 08-27 от 31.12.09</t>
  </si>
  <si>
    <t xml:space="preserve">375465 списано по Постан.1078 от29.12.06; 2304856 списано по уведомлению ГФУ №08-27 от 22.12.08; 42273 списано уведом.08-27 от 31.12.09 </t>
  </si>
  <si>
    <t>Списано</t>
  </si>
  <si>
    <t>Итого на 01.07.2011 года</t>
  </si>
  <si>
    <t>Итого на 01.10.2011 года</t>
  </si>
  <si>
    <t>1/2 ст. реф</t>
  </si>
  <si>
    <t>Рем дорог</t>
  </si>
  <si>
    <t>1/3ст,реф</t>
  </si>
  <si>
    <t xml:space="preserve">                                                </t>
  </si>
  <si>
    <t xml:space="preserve"> </t>
  </si>
  <si>
    <t>18,06,2013</t>
  </si>
  <si>
    <t>15/13</t>
  </si>
  <si>
    <t>Соглашение №15-13</t>
  </si>
  <si>
    <t>25,04,2016</t>
  </si>
  <si>
    <t>12,08,2013</t>
  </si>
  <si>
    <t>Соглашение №21-13</t>
  </si>
  <si>
    <t>15,07,2016</t>
  </si>
  <si>
    <t>02,08,2013</t>
  </si>
  <si>
    <t>01-р/13</t>
  </si>
  <si>
    <t>Кассовый разрыв-реструкторизация</t>
  </si>
  <si>
    <t>Реструкторизировано</t>
  </si>
  <si>
    <t>21-13</t>
  </si>
  <si>
    <t>-</t>
  </si>
  <si>
    <t>15,03,2017</t>
  </si>
  <si>
    <t>05,05,2014</t>
  </si>
  <si>
    <t>13/14</t>
  </si>
  <si>
    <t>Соглашение №13/14</t>
  </si>
  <si>
    <t>0,1%год</t>
  </si>
  <si>
    <t>Част покр дефит,реструкт</t>
  </si>
  <si>
    <t>Т.А.Толоконникова</t>
  </si>
  <si>
    <t xml:space="preserve">Руководитель </t>
  </si>
  <si>
    <t>Соглашение №01-р-13</t>
  </si>
  <si>
    <t>1/12/2015-2018г</t>
  </si>
  <si>
    <t>27,10,15</t>
  </si>
  <si>
    <t>262/15</t>
  </si>
  <si>
    <t>Соглашение №262-15</t>
  </si>
  <si>
    <t>23,11,15</t>
  </si>
  <si>
    <t>319-15</t>
  </si>
  <si>
    <t>Соглашение №319-15</t>
  </si>
  <si>
    <t>1,11,2018</t>
  </si>
  <si>
    <t>15,12,15</t>
  </si>
  <si>
    <t>360-15</t>
  </si>
  <si>
    <t>Соглашение №360-15</t>
  </si>
  <si>
    <t>15,12,2015</t>
  </si>
  <si>
    <t>28,12,2015</t>
  </si>
  <si>
    <t>31,12,15</t>
  </si>
  <si>
    <t>419-15</t>
  </si>
  <si>
    <t>Соглашение №-41915</t>
  </si>
  <si>
    <t>Соглашение №1-р/15/д</t>
  </si>
  <si>
    <t>№1-р/15/д</t>
  </si>
  <si>
    <t>1,12 2016,2017гг</t>
  </si>
  <si>
    <t xml:space="preserve">01,12,2018                                    </t>
  </si>
  <si>
    <t>14,01,16</t>
  </si>
  <si>
    <t>11,02,16г</t>
  </si>
  <si>
    <t>01.10.2016года</t>
  </si>
  <si>
    <t>01,08,16</t>
  </si>
  <si>
    <t>117-16</t>
  </si>
  <si>
    <t>Соглашение №132/16</t>
  </si>
  <si>
    <t>Соглашение №-117/16</t>
  </si>
  <si>
    <t>1,08,16</t>
  </si>
  <si>
    <t>03,08,16</t>
  </si>
  <si>
    <t>01,12,16</t>
  </si>
  <si>
    <t>01,11,17</t>
  </si>
  <si>
    <t>132-16</t>
  </si>
  <si>
    <t>01,09,16</t>
  </si>
  <si>
    <t>194-16</t>
  </si>
  <si>
    <t>Соглашение №194/16</t>
  </si>
  <si>
    <t>19,09,16</t>
  </si>
  <si>
    <t>232-16</t>
  </si>
  <si>
    <t>Соглашение №232/16</t>
  </si>
  <si>
    <t>21,09,16</t>
  </si>
  <si>
    <t>Соглашение №238/16</t>
  </si>
  <si>
    <t>238-16</t>
  </si>
  <si>
    <t>30,09,16</t>
  </si>
  <si>
    <t>273-16</t>
  </si>
  <si>
    <t>Соглашение №273/16</t>
  </si>
  <si>
    <t>Соглашение №274/16</t>
  </si>
  <si>
    <t>Част покр дефит,ц парк</t>
  </si>
  <si>
    <t>Част покр дефит,сп площ Бер</t>
  </si>
  <si>
    <t>26,12,16</t>
  </si>
  <si>
    <t>274-16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</si>
</sst>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9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6"/>
      <name val="Arial Cyr"/>
      <family val="2"/>
    </font>
    <font>
      <sz val="9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slantDashDot"/>
    </border>
    <border>
      <left style="thin"/>
      <right>
        <color indexed="63"/>
      </right>
      <top style="thin"/>
      <bottom style="slantDashDot"/>
    </border>
    <border>
      <left>
        <color indexed="63"/>
      </left>
      <right style="thin"/>
      <top style="thin"/>
      <bottom style="slantDashDot"/>
    </border>
    <border>
      <left style="medium"/>
      <right style="medium"/>
      <top style="thin"/>
      <bottom style="slantDashDot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slantDashDot"/>
    </border>
    <border>
      <left style="thin"/>
      <right style="medium"/>
      <top style="thin"/>
      <bottom style="slantDashDot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0" fillId="0" borderId="8" xfId="0" applyNumberFormat="1" applyBorder="1" applyAlignment="1">
      <alignment/>
    </xf>
    <xf numFmtId="14" fontId="0" fillId="0" borderId="6" xfId="0" applyNumberFormat="1" applyBorder="1" applyAlignment="1">
      <alignment/>
    </xf>
    <xf numFmtId="14" fontId="0" fillId="0" borderId="5" xfId="0" applyNumberForma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0" fillId="0" borderId="1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4" fontId="0" fillId="0" borderId="32" xfId="0" applyNumberFormat="1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12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32" xfId="0" applyNumberFormat="1" applyBorder="1" applyAlignment="1">
      <alignment/>
    </xf>
    <xf numFmtId="0" fontId="0" fillId="0" borderId="11" xfId="0" applyNumberFormat="1" applyBorder="1" applyAlignment="1">
      <alignment horizontal="center"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35" xfId="0" applyNumberFormat="1" applyBorder="1" applyAlignment="1">
      <alignment/>
    </xf>
    <xf numFmtId="0" fontId="0" fillId="0" borderId="36" xfId="0" applyBorder="1" applyAlignment="1">
      <alignment horizontal="center"/>
    </xf>
    <xf numFmtId="2" fontId="0" fillId="0" borderId="36" xfId="0" applyNumberFormat="1" applyBorder="1" applyAlignment="1">
      <alignment/>
    </xf>
    <xf numFmtId="14" fontId="0" fillId="0" borderId="35" xfId="0" applyNumberFormat="1" applyBorder="1" applyAlignment="1">
      <alignment/>
    </xf>
    <xf numFmtId="0" fontId="0" fillId="0" borderId="35" xfId="0" applyBorder="1" applyAlignment="1">
      <alignment/>
    </xf>
    <xf numFmtId="2" fontId="0" fillId="0" borderId="37" xfId="0" applyNumberFormat="1" applyBorder="1" applyAlignment="1">
      <alignment/>
    </xf>
    <xf numFmtId="0" fontId="0" fillId="2" borderId="8" xfId="0" applyFill="1" applyBorder="1" applyAlignment="1">
      <alignment/>
    </xf>
    <xf numFmtId="0" fontId="4" fillId="0" borderId="13" xfId="0" applyFont="1" applyBorder="1" applyAlignment="1">
      <alignment vertical="justify"/>
    </xf>
    <xf numFmtId="0" fontId="0" fillId="0" borderId="12" xfId="0" applyFont="1" applyBorder="1" applyAlignment="1">
      <alignment/>
    </xf>
    <xf numFmtId="0" fontId="0" fillId="0" borderId="38" xfId="0" applyBorder="1" applyAlignment="1">
      <alignment/>
    </xf>
    <xf numFmtId="2" fontId="0" fillId="0" borderId="38" xfId="0" applyNumberFormat="1" applyBorder="1" applyAlignment="1">
      <alignment/>
    </xf>
    <xf numFmtId="0" fontId="0" fillId="2" borderId="32" xfId="0" applyFill="1" applyBorder="1" applyAlignment="1">
      <alignment/>
    </xf>
    <xf numFmtId="0" fontId="4" fillId="0" borderId="37" xfId="0" applyFont="1" applyBorder="1" applyAlignment="1">
      <alignment vertical="justify"/>
    </xf>
    <xf numFmtId="0" fontId="0" fillId="0" borderId="32" xfId="0" applyFont="1" applyBorder="1" applyAlignment="1">
      <alignment/>
    </xf>
    <xf numFmtId="14" fontId="1" fillId="0" borderId="32" xfId="0" applyNumberFormat="1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14" fontId="0" fillId="0" borderId="41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1" xfId="0" applyFont="1" applyBorder="1" applyAlignment="1">
      <alignment/>
    </xf>
    <xf numFmtId="14" fontId="1" fillId="0" borderId="41" xfId="0" applyNumberFormat="1" applyFont="1" applyBorder="1" applyAlignment="1">
      <alignment/>
    </xf>
    <xf numFmtId="2" fontId="0" fillId="0" borderId="41" xfId="0" applyNumberFormat="1" applyBorder="1" applyAlignment="1">
      <alignment/>
    </xf>
    <xf numFmtId="0" fontId="4" fillId="0" borderId="10" xfId="0" applyFont="1" applyBorder="1" applyAlignment="1">
      <alignment vertical="justify"/>
    </xf>
    <xf numFmtId="0" fontId="0" fillId="0" borderId="10" xfId="0" applyFont="1" applyBorder="1" applyAlignment="1">
      <alignment/>
    </xf>
    <xf numFmtId="0" fontId="4" fillId="0" borderId="12" xfId="0" applyFont="1" applyBorder="1" applyAlignment="1">
      <alignment vertical="justify"/>
    </xf>
    <xf numFmtId="0" fontId="0" fillId="0" borderId="8" xfId="0" applyFont="1" applyBorder="1" applyAlignment="1">
      <alignment/>
    </xf>
    <xf numFmtId="0" fontId="4" fillId="0" borderId="6" xfId="0" applyFont="1" applyBorder="1" applyAlignment="1">
      <alignment vertical="justify"/>
    </xf>
    <xf numFmtId="49" fontId="0" fillId="0" borderId="13" xfId="0" applyNumberForma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0" fontId="0" fillId="0" borderId="40" xfId="0" applyBorder="1" applyAlignment="1">
      <alignment/>
    </xf>
    <xf numFmtId="2" fontId="0" fillId="0" borderId="9" xfId="0" applyNumberFormat="1" applyBorder="1" applyAlignment="1">
      <alignment horizontal="center"/>
    </xf>
    <xf numFmtId="2" fontId="0" fillId="0" borderId="15" xfId="0" applyNumberFormat="1" applyBorder="1" applyAlignment="1">
      <alignment/>
    </xf>
    <xf numFmtId="2" fontId="0" fillId="0" borderId="42" xfId="0" applyNumberFormat="1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2" fontId="0" fillId="0" borderId="43" xfId="0" applyNumberFormat="1" applyBorder="1" applyAlignment="1">
      <alignment/>
    </xf>
    <xf numFmtId="2" fontId="0" fillId="0" borderId="46" xfId="0" applyNumberFormat="1" applyBorder="1" applyAlignment="1">
      <alignment/>
    </xf>
    <xf numFmtId="14" fontId="0" fillId="3" borderId="32" xfId="0" applyNumberFormat="1" applyFill="1" applyBorder="1" applyAlignment="1">
      <alignment/>
    </xf>
    <xf numFmtId="49" fontId="0" fillId="3" borderId="32" xfId="0" applyNumberFormat="1" applyFill="1" applyBorder="1" applyAlignment="1">
      <alignment horizontal="center"/>
    </xf>
    <xf numFmtId="0" fontId="0" fillId="3" borderId="32" xfId="0" applyFill="1" applyBorder="1" applyAlignment="1">
      <alignment/>
    </xf>
    <xf numFmtId="0" fontId="0" fillId="3" borderId="37" xfId="0" applyFill="1" applyBorder="1" applyAlignment="1">
      <alignment/>
    </xf>
    <xf numFmtId="14" fontId="0" fillId="3" borderId="35" xfId="0" applyNumberFormat="1" applyFill="1" applyBorder="1" applyAlignment="1">
      <alignment/>
    </xf>
    <xf numFmtId="0" fontId="3" fillId="3" borderId="32" xfId="0" applyFont="1" applyFill="1" applyBorder="1" applyAlignment="1">
      <alignment/>
    </xf>
    <xf numFmtId="0" fontId="1" fillId="3" borderId="32" xfId="0" applyFont="1" applyFill="1" applyBorder="1" applyAlignment="1">
      <alignment/>
    </xf>
    <xf numFmtId="2" fontId="0" fillId="3" borderId="32" xfId="0" applyNumberFormat="1" applyFill="1" applyBorder="1" applyAlignment="1">
      <alignment/>
    </xf>
    <xf numFmtId="0" fontId="0" fillId="3" borderId="35" xfId="0" applyFill="1" applyBorder="1" applyAlignment="1">
      <alignment/>
    </xf>
    <xf numFmtId="2" fontId="0" fillId="3" borderId="35" xfId="0" applyNumberFormat="1" applyFill="1" applyBorder="1" applyAlignment="1">
      <alignment/>
    </xf>
    <xf numFmtId="2" fontId="0" fillId="3" borderId="37" xfId="0" applyNumberFormat="1" applyFill="1" applyBorder="1" applyAlignment="1">
      <alignment/>
    </xf>
    <xf numFmtId="2" fontId="0" fillId="3" borderId="46" xfId="0" applyNumberFormat="1" applyFill="1" applyBorder="1" applyAlignment="1">
      <alignment/>
    </xf>
    <xf numFmtId="14" fontId="0" fillId="4" borderId="47" xfId="0" applyNumberFormat="1" applyFont="1" applyFill="1" applyBorder="1" applyAlignment="1">
      <alignment/>
    </xf>
    <xf numFmtId="0" fontId="0" fillId="4" borderId="47" xfId="0" applyFont="1" applyFill="1" applyBorder="1" applyAlignment="1">
      <alignment/>
    </xf>
    <xf numFmtId="14" fontId="1" fillId="0" borderId="5" xfId="0" applyNumberFormat="1" applyFont="1" applyBorder="1" applyAlignment="1">
      <alignment/>
    </xf>
    <xf numFmtId="0" fontId="3" fillId="4" borderId="46" xfId="0" applyFont="1" applyFill="1" applyBorder="1" applyAlignment="1">
      <alignment vertical="center"/>
    </xf>
    <xf numFmtId="14" fontId="0" fillId="4" borderId="46" xfId="0" applyNumberFormat="1" applyFont="1" applyFill="1" applyBorder="1" applyAlignment="1">
      <alignment/>
    </xf>
    <xf numFmtId="14" fontId="0" fillId="3" borderId="48" xfId="0" applyNumberFormat="1" applyFill="1" applyBorder="1" applyAlignment="1">
      <alignment/>
    </xf>
    <xf numFmtId="49" fontId="0" fillId="3" borderId="48" xfId="0" applyNumberFormat="1" applyFill="1" applyBorder="1" applyAlignment="1">
      <alignment horizontal="center"/>
    </xf>
    <xf numFmtId="0" fontId="4" fillId="3" borderId="48" xfId="0" applyFont="1" applyFill="1" applyBorder="1" applyAlignment="1">
      <alignment vertical="justify"/>
    </xf>
    <xf numFmtId="0" fontId="0" fillId="3" borderId="48" xfId="0" applyFont="1" applyFill="1" applyBorder="1" applyAlignment="1">
      <alignment/>
    </xf>
    <xf numFmtId="14" fontId="1" fillId="3" borderId="48" xfId="0" applyNumberFormat="1" applyFont="1" applyFill="1" applyBorder="1" applyAlignment="1">
      <alignment/>
    </xf>
    <xf numFmtId="2" fontId="0" fillId="3" borderId="48" xfId="0" applyNumberFormat="1" applyFill="1" applyBorder="1" applyAlignment="1">
      <alignment/>
    </xf>
    <xf numFmtId="0" fontId="0" fillId="3" borderId="48" xfId="0" applyFill="1" applyBorder="1" applyAlignment="1">
      <alignment/>
    </xf>
    <xf numFmtId="2" fontId="0" fillId="3" borderId="49" xfId="0" applyNumberFormat="1" applyFill="1" applyBorder="1" applyAlignment="1">
      <alignment/>
    </xf>
    <xf numFmtId="2" fontId="0" fillId="3" borderId="50" xfId="0" applyNumberFormat="1" applyFill="1" applyBorder="1" applyAlignment="1">
      <alignment/>
    </xf>
    <xf numFmtId="2" fontId="0" fillId="3" borderId="51" xfId="0" applyNumberFormat="1" applyFill="1" applyBorder="1" applyAlignment="1">
      <alignment/>
    </xf>
    <xf numFmtId="2" fontId="0" fillId="0" borderId="45" xfId="0" applyNumberFormat="1" applyBorder="1" applyAlignment="1">
      <alignment horizontal="right"/>
    </xf>
    <xf numFmtId="0" fontId="0" fillId="0" borderId="52" xfId="0" applyBorder="1" applyAlignment="1">
      <alignment horizontal="center"/>
    </xf>
    <xf numFmtId="14" fontId="0" fillId="4" borderId="53" xfId="0" applyNumberFormat="1" applyFont="1" applyFill="1" applyBorder="1" applyAlignment="1">
      <alignment/>
    </xf>
    <xf numFmtId="49" fontId="0" fillId="4" borderId="37" xfId="0" applyNumberFormat="1" applyFont="1" applyFill="1" applyBorder="1" applyAlignment="1">
      <alignment horizontal="center"/>
    </xf>
    <xf numFmtId="0" fontId="3" fillId="4" borderId="32" xfId="0" applyFont="1" applyFill="1" applyBorder="1" applyAlignment="1">
      <alignment/>
    </xf>
    <xf numFmtId="14" fontId="0" fillId="4" borderId="32" xfId="0" applyNumberFormat="1" applyFont="1" applyFill="1" applyBorder="1" applyAlignment="1">
      <alignment/>
    </xf>
    <xf numFmtId="2" fontId="0" fillId="4" borderId="46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4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2" fillId="3" borderId="8" xfId="0" applyFont="1" applyFill="1" applyBorder="1" applyAlignment="1">
      <alignment/>
    </xf>
    <xf numFmtId="2" fontId="1" fillId="0" borderId="39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3" borderId="50" xfId="0" applyFill="1" applyBorder="1" applyAlignment="1">
      <alignment/>
    </xf>
    <xf numFmtId="2" fontId="0" fillId="0" borderId="54" xfId="0" applyNumberFormat="1" applyBorder="1" applyAlignment="1">
      <alignment vertical="justify"/>
    </xf>
    <xf numFmtId="4" fontId="6" fillId="0" borderId="0" xfId="0" applyNumberFormat="1" applyFont="1" applyAlignment="1">
      <alignment/>
    </xf>
    <xf numFmtId="4" fontId="0" fillId="0" borderId="55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41" xfId="0" applyNumberFormat="1" applyBorder="1" applyAlignment="1">
      <alignment/>
    </xf>
    <xf numFmtId="4" fontId="0" fillId="3" borderId="32" xfId="0" applyNumberFormat="1" applyFill="1" applyBorder="1" applyAlignment="1">
      <alignment/>
    </xf>
    <xf numFmtId="4" fontId="0" fillId="3" borderId="35" xfId="0" applyNumberFormat="1" applyFill="1" applyBorder="1" applyAlignment="1">
      <alignment horizontal="right"/>
    </xf>
    <xf numFmtId="4" fontId="0" fillId="3" borderId="37" xfId="0" applyNumberFormat="1" applyFill="1" applyBorder="1" applyAlignment="1">
      <alignment/>
    </xf>
    <xf numFmtId="4" fontId="1" fillId="3" borderId="35" xfId="0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56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4" borderId="32" xfId="0" applyNumberFormat="1" applyFont="1" applyFill="1" applyBorder="1" applyAlignment="1">
      <alignment/>
    </xf>
    <xf numFmtId="4" fontId="0" fillId="0" borderId="32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1" fillId="0" borderId="35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1" fillId="0" borderId="57" xfId="0" applyNumberFormat="1" applyFont="1" applyBorder="1" applyAlignment="1">
      <alignment/>
    </xf>
    <xf numFmtId="4" fontId="0" fillId="0" borderId="58" xfId="0" applyNumberFormat="1" applyBorder="1" applyAlignment="1">
      <alignment/>
    </xf>
    <xf numFmtId="4" fontId="1" fillId="0" borderId="59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1" fillId="0" borderId="23" xfId="0" applyNumberFormat="1" applyFont="1" applyBorder="1" applyAlignment="1">
      <alignment/>
    </xf>
    <xf numFmtId="4" fontId="0" fillId="3" borderId="48" xfId="0" applyNumberFormat="1" applyFill="1" applyBorder="1" applyAlignment="1">
      <alignment/>
    </xf>
    <xf numFmtId="4" fontId="0" fillId="3" borderId="49" xfId="0" applyNumberFormat="1" applyFill="1" applyBorder="1" applyAlignment="1">
      <alignment/>
    </xf>
    <xf numFmtId="4" fontId="1" fillId="3" borderId="60" xfId="0" applyNumberFormat="1" applyFont="1" applyFill="1" applyBorder="1" applyAlignment="1">
      <alignment/>
    </xf>
    <xf numFmtId="4" fontId="0" fillId="3" borderId="61" xfId="0" applyNumberFormat="1" applyFill="1" applyBorder="1" applyAlignment="1">
      <alignment/>
    </xf>
    <xf numFmtId="4" fontId="0" fillId="4" borderId="46" xfId="0" applyNumberFormat="1" applyFont="1" applyFill="1" applyBorder="1" applyAlignment="1">
      <alignment/>
    </xf>
    <xf numFmtId="4" fontId="0" fillId="0" borderId="62" xfId="0" applyNumberFormat="1" applyBorder="1" applyAlignment="1">
      <alignment/>
    </xf>
    <xf numFmtId="2" fontId="0" fillId="0" borderId="45" xfId="0" applyNumberFormat="1" applyBorder="1" applyAlignment="1">
      <alignment horizontal="justify" vertical="top"/>
    </xf>
    <xf numFmtId="14" fontId="0" fillId="0" borderId="36" xfId="0" applyNumberFormat="1" applyBorder="1" applyAlignment="1">
      <alignment/>
    </xf>
    <xf numFmtId="14" fontId="0" fillId="0" borderId="33" xfId="0" applyNumberFormat="1" applyBorder="1" applyAlignment="1">
      <alignment/>
    </xf>
    <xf numFmtId="2" fontId="0" fillId="0" borderId="43" xfId="0" applyNumberFormat="1" applyBorder="1" applyAlignment="1">
      <alignment wrapText="1"/>
    </xf>
    <xf numFmtId="2" fontId="0" fillId="0" borderId="42" xfId="0" applyNumberFormat="1" applyBorder="1" applyAlignment="1">
      <alignment wrapText="1"/>
    </xf>
    <xf numFmtId="0" fontId="3" fillId="4" borderId="63" xfId="0" applyFont="1" applyFill="1" applyBorder="1" applyAlignment="1">
      <alignment/>
    </xf>
    <xf numFmtId="49" fontId="0" fillId="4" borderId="64" xfId="0" applyNumberFormat="1" applyFont="1" applyFill="1" applyBorder="1" applyAlignment="1">
      <alignment horizontal="center"/>
    </xf>
    <xf numFmtId="0" fontId="3" fillId="4" borderId="64" xfId="0" applyFont="1" applyFill="1" applyBorder="1" applyAlignment="1">
      <alignment/>
    </xf>
    <xf numFmtId="14" fontId="0" fillId="4" borderId="65" xfId="0" applyNumberFormat="1" applyFont="1" applyFill="1" applyBorder="1" applyAlignment="1">
      <alignment/>
    </xf>
    <xf numFmtId="0" fontId="0" fillId="4" borderId="64" xfId="0" applyFont="1" applyFill="1" applyBorder="1" applyAlignment="1">
      <alignment/>
    </xf>
    <xf numFmtId="4" fontId="0" fillId="4" borderId="64" xfId="0" applyNumberFormat="1" applyFont="1" applyFill="1" applyBorder="1" applyAlignment="1">
      <alignment/>
    </xf>
    <xf numFmtId="2" fontId="0" fillId="4" borderId="66" xfId="0" applyNumberFormat="1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0" borderId="10" xfId="0" applyBorder="1" applyAlignment="1">
      <alignment vertical="justify"/>
    </xf>
    <xf numFmtId="14" fontId="0" fillId="0" borderId="7" xfId="0" applyNumberFormat="1" applyBorder="1" applyAlignment="1">
      <alignment/>
    </xf>
    <xf numFmtId="49" fontId="0" fillId="0" borderId="6" xfId="0" applyNumberFormat="1" applyBorder="1" applyAlignment="1">
      <alignment horizontal="center"/>
    </xf>
    <xf numFmtId="0" fontId="0" fillId="0" borderId="6" xfId="0" applyBorder="1" applyAlignment="1">
      <alignment vertical="justify"/>
    </xf>
    <xf numFmtId="14" fontId="0" fillId="0" borderId="6" xfId="0" applyNumberFormat="1" applyBorder="1" applyAlignment="1">
      <alignment horizontal="center"/>
    </xf>
    <xf numFmtId="4" fontId="0" fillId="0" borderId="6" xfId="0" applyNumberFormat="1" applyBorder="1" applyAlignment="1">
      <alignment/>
    </xf>
    <xf numFmtId="4" fontId="0" fillId="0" borderId="6" xfId="0" applyNumberFormat="1" applyBorder="1" applyAlignment="1">
      <alignment horizontal="right"/>
    </xf>
    <xf numFmtId="2" fontId="0" fillId="0" borderId="6" xfId="0" applyNumberFormat="1" applyBorder="1" applyAlignment="1">
      <alignment horizontal="center"/>
    </xf>
    <xf numFmtId="0" fontId="0" fillId="2" borderId="0" xfId="0" applyFill="1" applyBorder="1" applyAlignment="1">
      <alignment horizontal="justify"/>
    </xf>
    <xf numFmtId="16" fontId="0" fillId="0" borderId="10" xfId="0" applyNumberFormat="1" applyBorder="1" applyAlignment="1">
      <alignment/>
    </xf>
    <xf numFmtId="14" fontId="0" fillId="0" borderId="6" xfId="0" applyNumberFormat="1" applyBorder="1" applyAlignment="1">
      <alignment wrapText="1"/>
    </xf>
    <xf numFmtId="0" fontId="3" fillId="4" borderId="67" xfId="0" applyFont="1" applyFill="1" applyBorder="1" applyAlignment="1">
      <alignment/>
    </xf>
    <xf numFmtId="16" fontId="0" fillId="0" borderId="6" xfId="0" applyNumberFormat="1" applyBorder="1" applyAlignment="1">
      <alignment/>
    </xf>
    <xf numFmtId="14" fontId="0" fillId="0" borderId="6" xfId="0" applyNumberFormat="1" applyBorder="1" applyAlignment="1">
      <alignment horizontal="justify" vertic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4" borderId="37" xfId="0" applyFont="1" applyFill="1" applyBorder="1" applyAlignment="1">
      <alignment vertical="justify"/>
    </xf>
    <xf numFmtId="0" fontId="0" fillId="0" borderId="68" xfId="0" applyBorder="1" applyAlignment="1">
      <alignment/>
    </xf>
    <xf numFmtId="0" fontId="0" fillId="0" borderId="35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tabSelected="1" view="pageBreakPreview" zoomScale="75" zoomScaleSheetLayoutView="75" workbookViewId="0" topLeftCell="A4">
      <pane ySplit="8" topLeftCell="BM36" activePane="bottomLeft" state="frozen"/>
      <selection pane="topLeft" activeCell="A4" sqref="A4"/>
      <selection pane="bottomLeft" activeCell="D15" sqref="D15:E15"/>
    </sheetView>
  </sheetViews>
  <sheetFormatPr defaultColWidth="9.00390625" defaultRowHeight="12.75" outlineLevelCol="1"/>
  <cols>
    <col min="1" max="1" width="11.375" style="14" customWidth="1"/>
    <col min="2" max="2" width="6.375" style="0" customWidth="1"/>
    <col min="3" max="3" width="13.25390625" style="0" customWidth="1"/>
    <col min="4" max="4" width="14.875" style="0" customWidth="1"/>
    <col min="5" max="5" width="12.125" style="0" customWidth="1"/>
    <col min="6" max="6" width="10.875" style="0" customWidth="1" outlineLevel="1"/>
    <col min="7" max="7" width="16.375" style="0" customWidth="1" outlineLevel="1"/>
    <col min="8" max="8" width="17.25390625" style="50" customWidth="1" outlineLevel="1"/>
    <col min="9" max="9" width="11.00390625" style="0" customWidth="1" outlineLevel="1"/>
    <col min="10" max="10" width="13.00390625" style="0" customWidth="1" outlineLevel="1"/>
    <col min="11" max="11" width="11.625" style="0" customWidth="1" outlineLevel="1"/>
    <col min="12" max="12" width="14.125" style="0" customWidth="1" outlineLevel="1"/>
    <col min="13" max="13" width="13.75390625" style="0" customWidth="1" outlineLevel="1"/>
    <col min="14" max="14" width="15.375" style="0" customWidth="1" outlineLevel="1"/>
    <col min="15" max="15" width="13.875" style="0" customWidth="1" outlineLevel="1"/>
    <col min="16" max="16" width="14.625" style="0" customWidth="1" outlineLevel="1"/>
    <col min="17" max="17" width="15.25390625" style="0" customWidth="1" outlineLevel="1"/>
    <col min="18" max="18" width="13.25390625" style="0" customWidth="1" outlineLevel="1"/>
    <col min="19" max="19" width="17.875" style="0" customWidth="1"/>
    <col min="20" max="20" width="14.00390625" style="0" customWidth="1"/>
    <col min="21" max="21" width="16.375" style="0" customWidth="1"/>
    <col min="22" max="22" width="16.00390625" style="0" customWidth="1"/>
    <col min="23" max="23" width="7.25390625" style="0" customWidth="1"/>
    <col min="24" max="24" width="10.00390625" style="0" customWidth="1"/>
    <col min="25" max="25" width="0.12890625" style="0" customWidth="1"/>
    <col min="26" max="26" width="17.75390625" style="0" customWidth="1"/>
    <col min="27" max="27" width="13.875" style="31" bestFit="1" customWidth="1"/>
    <col min="28" max="16384" width="9.125" style="31" customWidth="1"/>
  </cols>
  <sheetData>
    <row r="1" spans="1:3" ht="12.75">
      <c r="A1" s="13"/>
      <c r="C1" s="10" t="s">
        <v>30</v>
      </c>
    </row>
    <row r="2" ht="12.75">
      <c r="C2" s="10" t="s">
        <v>31</v>
      </c>
    </row>
    <row r="3" ht="15.75">
      <c r="F3" s="12" t="s">
        <v>33</v>
      </c>
    </row>
    <row r="4" ht="15.75">
      <c r="G4" s="12" t="s">
        <v>32</v>
      </c>
    </row>
    <row r="5" spans="6:10" ht="12.75">
      <c r="F5" s="10" t="s">
        <v>52</v>
      </c>
      <c r="G5" s="10"/>
      <c r="H5" s="51"/>
      <c r="I5" s="10"/>
      <c r="J5" s="10"/>
    </row>
    <row r="6" spans="6:25" ht="13.5" thickBot="1">
      <c r="F6" s="10"/>
      <c r="G6" s="10"/>
      <c r="H6" s="51"/>
      <c r="I6" s="10"/>
      <c r="J6" s="10"/>
      <c r="V6" s="32"/>
      <c r="W6" s="32"/>
      <c r="Y6" t="s">
        <v>51</v>
      </c>
    </row>
    <row r="7" spans="1:26" ht="18">
      <c r="A7" s="24" t="s">
        <v>0</v>
      </c>
      <c r="B7" s="25" t="s">
        <v>2</v>
      </c>
      <c r="C7" s="25" t="s">
        <v>3</v>
      </c>
      <c r="D7" s="26" t="s">
        <v>5</v>
      </c>
      <c r="E7" s="25" t="s">
        <v>7</v>
      </c>
      <c r="F7" s="25" t="s">
        <v>10</v>
      </c>
      <c r="G7" s="25" t="s">
        <v>12</v>
      </c>
      <c r="H7" s="52" t="s">
        <v>14</v>
      </c>
      <c r="I7" s="25" t="s">
        <v>18</v>
      </c>
      <c r="J7" s="26" t="s">
        <v>29</v>
      </c>
      <c r="K7" s="78" t="s">
        <v>40</v>
      </c>
      <c r="L7" s="27"/>
      <c r="M7" s="27"/>
      <c r="N7" s="27"/>
      <c r="O7" s="27"/>
      <c r="P7" s="27"/>
      <c r="Q7" s="27"/>
      <c r="R7" s="45"/>
      <c r="S7" s="35"/>
      <c r="T7" s="79" t="s">
        <v>27</v>
      </c>
      <c r="U7" s="36"/>
      <c r="V7" s="31" t="s">
        <v>28</v>
      </c>
      <c r="X7" s="93"/>
      <c r="Y7" s="98"/>
      <c r="Z7" s="98" t="s">
        <v>64</v>
      </c>
    </row>
    <row r="8" spans="1:26" ht="12.75">
      <c r="A8" s="16" t="s">
        <v>1</v>
      </c>
      <c r="B8" s="6" t="s">
        <v>1</v>
      </c>
      <c r="C8" s="6" t="s">
        <v>4</v>
      </c>
      <c r="D8" s="9" t="s">
        <v>6</v>
      </c>
      <c r="E8" s="6" t="s">
        <v>8</v>
      </c>
      <c r="F8" s="6" t="s">
        <v>11</v>
      </c>
      <c r="G8" s="6" t="s">
        <v>13</v>
      </c>
      <c r="H8" s="53" t="s">
        <v>15</v>
      </c>
      <c r="I8" s="6" t="s">
        <v>19</v>
      </c>
      <c r="J8" s="9" t="s">
        <v>21</v>
      </c>
      <c r="K8" s="39" t="s">
        <v>7</v>
      </c>
      <c r="L8" s="6" t="s">
        <v>23</v>
      </c>
      <c r="M8" s="6" t="s">
        <v>25</v>
      </c>
      <c r="N8" s="6"/>
      <c r="O8" s="6" t="s">
        <v>57</v>
      </c>
      <c r="P8" s="8" t="s">
        <v>26</v>
      </c>
      <c r="Q8" s="3" t="s">
        <v>34</v>
      </c>
      <c r="R8" s="31"/>
      <c r="S8" s="37"/>
      <c r="T8" s="3"/>
      <c r="U8" s="38"/>
      <c r="V8" s="206" t="s">
        <v>53</v>
      </c>
      <c r="W8" s="207"/>
      <c r="X8" s="208"/>
      <c r="Y8" s="99" t="s">
        <v>47</v>
      </c>
      <c r="Z8" s="99" t="s">
        <v>50</v>
      </c>
    </row>
    <row r="9" spans="1:26" ht="12.75">
      <c r="A9" s="16"/>
      <c r="B9" s="6"/>
      <c r="C9" s="6"/>
      <c r="D9" s="9"/>
      <c r="E9" s="6" t="s">
        <v>9</v>
      </c>
      <c r="F9" s="6" t="s">
        <v>6</v>
      </c>
      <c r="G9" s="6" t="s">
        <v>9</v>
      </c>
      <c r="H9" s="53" t="s">
        <v>16</v>
      </c>
      <c r="I9" s="6" t="s">
        <v>20</v>
      </c>
      <c r="J9" s="9"/>
      <c r="K9" s="46" t="s">
        <v>22</v>
      </c>
      <c r="L9" s="6" t="s">
        <v>24</v>
      </c>
      <c r="M9" s="6"/>
      <c r="N9" s="6" t="s">
        <v>75</v>
      </c>
      <c r="O9" s="6"/>
      <c r="P9" s="6"/>
      <c r="Q9" s="47" t="s">
        <v>23</v>
      </c>
      <c r="R9" s="1" t="s">
        <v>25</v>
      </c>
      <c r="S9" s="39" t="s">
        <v>23</v>
      </c>
      <c r="T9" s="8" t="s">
        <v>25</v>
      </c>
      <c r="U9" s="40" t="s">
        <v>26</v>
      </c>
      <c r="V9" s="7" t="s">
        <v>23</v>
      </c>
      <c r="W9" s="6" t="s">
        <v>25</v>
      </c>
      <c r="X9" s="9" t="s">
        <v>26</v>
      </c>
      <c r="Y9" s="99"/>
      <c r="Z9" s="99"/>
    </row>
    <row r="10" spans="1:26" ht="12.75">
      <c r="A10" s="17"/>
      <c r="B10" s="5"/>
      <c r="C10" s="5"/>
      <c r="D10" s="2"/>
      <c r="E10" s="5" t="s">
        <v>6</v>
      </c>
      <c r="F10" s="5"/>
      <c r="G10" s="5" t="s">
        <v>6</v>
      </c>
      <c r="H10" s="54" t="s">
        <v>17</v>
      </c>
      <c r="I10" s="5"/>
      <c r="J10" s="2"/>
      <c r="K10" s="41"/>
      <c r="L10" s="5"/>
      <c r="M10" s="5"/>
      <c r="N10" s="5"/>
      <c r="O10" s="5"/>
      <c r="P10" s="5"/>
      <c r="Q10" s="3" t="s">
        <v>24</v>
      </c>
      <c r="R10" s="2"/>
      <c r="S10" s="41" t="s">
        <v>24</v>
      </c>
      <c r="T10" s="5"/>
      <c r="U10" s="42"/>
      <c r="V10" s="4" t="s">
        <v>24</v>
      </c>
      <c r="W10" s="5"/>
      <c r="X10" s="2"/>
      <c r="Y10" s="99"/>
      <c r="Z10" s="99"/>
    </row>
    <row r="11" spans="1:26" s="139" customFormat="1" ht="13.5" thickBot="1">
      <c r="A11" s="22"/>
      <c r="B11" s="23">
        <v>1</v>
      </c>
      <c r="C11" s="23">
        <v>2</v>
      </c>
      <c r="D11" s="23">
        <v>3</v>
      </c>
      <c r="E11" s="23">
        <v>4</v>
      </c>
      <c r="F11" s="23">
        <v>5</v>
      </c>
      <c r="G11" s="23">
        <v>6</v>
      </c>
      <c r="H11" s="59">
        <v>8</v>
      </c>
      <c r="I11" s="23">
        <v>9</v>
      </c>
      <c r="J11" s="33">
        <v>10</v>
      </c>
      <c r="K11" s="43">
        <v>11</v>
      </c>
      <c r="L11" s="23">
        <v>12</v>
      </c>
      <c r="M11" s="23">
        <v>13</v>
      </c>
      <c r="N11" s="23"/>
      <c r="O11" s="23">
        <v>14</v>
      </c>
      <c r="P11" s="23">
        <v>15</v>
      </c>
      <c r="Q11" s="34">
        <v>16</v>
      </c>
      <c r="R11" s="33">
        <v>17</v>
      </c>
      <c r="S11" s="43">
        <v>18</v>
      </c>
      <c r="T11" s="23">
        <v>19</v>
      </c>
      <c r="U11" s="44">
        <v>20</v>
      </c>
      <c r="V11" s="34">
        <v>21</v>
      </c>
      <c r="W11" s="23">
        <v>22</v>
      </c>
      <c r="X11" s="33">
        <v>23</v>
      </c>
      <c r="Y11" s="130">
        <v>24</v>
      </c>
      <c r="Z11" s="130">
        <v>25</v>
      </c>
    </row>
    <row r="12" spans="1:26" s="139" customFormat="1" ht="13.5" thickBot="1">
      <c r="A12" s="28"/>
      <c r="B12" s="29"/>
      <c r="C12" s="29"/>
      <c r="D12" s="29"/>
      <c r="E12" s="29"/>
      <c r="F12" s="29"/>
      <c r="G12" s="29"/>
      <c r="H12" s="55"/>
      <c r="I12" s="30"/>
      <c r="J12" s="29"/>
      <c r="K12" s="29"/>
      <c r="L12" s="29"/>
      <c r="M12" s="29"/>
      <c r="N12" s="29"/>
      <c r="O12" s="29"/>
      <c r="P12" s="64"/>
      <c r="Q12" s="29"/>
      <c r="R12" s="29"/>
      <c r="S12" s="143"/>
      <c r="T12" s="29"/>
      <c r="U12" s="144"/>
      <c r="V12" s="29"/>
      <c r="W12" s="29"/>
      <c r="X12" s="29"/>
      <c r="Y12" s="97"/>
      <c r="Z12" s="97"/>
    </row>
    <row r="13" spans="1:27" s="141" customFormat="1" ht="15" customHeight="1" thickBot="1">
      <c r="A13" s="102"/>
      <c r="B13" s="103"/>
      <c r="C13" s="104"/>
      <c r="D13" s="105"/>
      <c r="E13" s="106"/>
      <c r="F13" s="107"/>
      <c r="G13" s="108" t="s">
        <v>36</v>
      </c>
      <c r="H13" s="154"/>
      <c r="I13" s="104"/>
      <c r="J13" s="156"/>
      <c r="K13" s="110"/>
      <c r="L13" s="154"/>
      <c r="M13" s="154"/>
      <c r="N13" s="154"/>
      <c r="O13" s="154"/>
      <c r="P13" s="154"/>
      <c r="Q13" s="155"/>
      <c r="R13" s="156"/>
      <c r="S13" s="157"/>
      <c r="T13" s="154"/>
      <c r="U13" s="156"/>
      <c r="V13" s="111"/>
      <c r="W13" s="109"/>
      <c r="X13" s="112"/>
      <c r="Y13" s="113"/>
      <c r="Z13" s="113"/>
      <c r="AA13" s="31"/>
    </row>
    <row r="14" spans="1:27" ht="111" customHeight="1" thickBot="1">
      <c r="A14" s="24">
        <v>37596</v>
      </c>
      <c r="B14" s="90" t="s">
        <v>46</v>
      </c>
      <c r="C14" s="74" t="s">
        <v>35</v>
      </c>
      <c r="D14" s="70" t="s">
        <v>37</v>
      </c>
      <c r="E14" s="24">
        <v>37498</v>
      </c>
      <c r="F14" s="71" t="s">
        <v>38</v>
      </c>
      <c r="G14" s="19">
        <v>42339</v>
      </c>
      <c r="H14" s="158">
        <v>1081700</v>
      </c>
      <c r="I14" s="25"/>
      <c r="J14" s="160"/>
      <c r="K14" s="72"/>
      <c r="L14" s="158"/>
      <c r="M14" s="158"/>
      <c r="N14" s="158"/>
      <c r="O14" s="158"/>
      <c r="P14" s="158"/>
      <c r="Q14" s="159">
        <v>1061554</v>
      </c>
      <c r="R14" s="160"/>
      <c r="S14" s="161">
        <f>H14-Q14</f>
        <v>20146</v>
      </c>
      <c r="T14" s="158"/>
      <c r="U14" s="150">
        <f>S14+T14</f>
        <v>20146</v>
      </c>
      <c r="V14" s="73">
        <v>0</v>
      </c>
      <c r="W14" s="52"/>
      <c r="X14" s="94">
        <f>SUM(V14:W14)</f>
        <v>0</v>
      </c>
      <c r="Y14" s="129">
        <v>0</v>
      </c>
      <c r="Z14" s="179" t="s">
        <v>77</v>
      </c>
      <c r="AA14" s="140"/>
    </row>
    <row r="15" spans="1:27" s="140" customFormat="1" ht="24" customHeight="1" thickBot="1">
      <c r="A15" s="131"/>
      <c r="B15" s="132"/>
      <c r="C15" s="133" t="s">
        <v>58</v>
      </c>
      <c r="D15" s="209" t="s">
        <v>109</v>
      </c>
      <c r="E15" s="211"/>
      <c r="F15" s="133"/>
      <c r="G15" s="134"/>
      <c r="H15" s="162">
        <f>H14</f>
        <v>1081700</v>
      </c>
      <c r="I15" s="162">
        <f aca="true" t="shared" si="0" ref="I15:S15">I14</f>
        <v>0</v>
      </c>
      <c r="J15" s="162">
        <f t="shared" si="0"/>
        <v>0</v>
      </c>
      <c r="K15" s="162">
        <f t="shared" si="0"/>
        <v>0</v>
      </c>
      <c r="L15" s="162">
        <f t="shared" si="0"/>
        <v>0</v>
      </c>
      <c r="M15" s="162">
        <f t="shared" si="0"/>
        <v>0</v>
      </c>
      <c r="N15" s="162"/>
      <c r="O15" s="162">
        <f t="shared" si="0"/>
        <v>0</v>
      </c>
      <c r="P15" s="162"/>
      <c r="Q15" s="162">
        <f>Q14</f>
        <v>1061554</v>
      </c>
      <c r="R15" s="162">
        <f t="shared" si="0"/>
        <v>0</v>
      </c>
      <c r="S15" s="162">
        <f t="shared" si="0"/>
        <v>20146</v>
      </c>
      <c r="T15" s="162">
        <f aca="true" t="shared" si="1" ref="T15:Y15">T14</f>
        <v>0</v>
      </c>
      <c r="U15" s="162">
        <f t="shared" si="1"/>
        <v>20146</v>
      </c>
      <c r="V15" s="162">
        <f t="shared" si="1"/>
        <v>0</v>
      </c>
      <c r="W15" s="162">
        <f t="shared" si="1"/>
        <v>0</v>
      </c>
      <c r="X15" s="162">
        <f t="shared" si="1"/>
        <v>0</v>
      </c>
      <c r="Y15" s="162">
        <f t="shared" si="1"/>
        <v>0</v>
      </c>
      <c r="Z15" s="135"/>
      <c r="AA15" s="31"/>
    </row>
    <row r="16" spans="1:26" ht="15" customHeight="1" thickBot="1">
      <c r="A16" s="49"/>
      <c r="B16" s="91"/>
      <c r="C16" s="74"/>
      <c r="D16" s="75">
        <v>1</v>
      </c>
      <c r="E16" s="66"/>
      <c r="F16" s="76"/>
      <c r="G16" s="77" t="s">
        <v>39</v>
      </c>
      <c r="H16" s="163"/>
      <c r="I16" s="48"/>
      <c r="J16" s="178"/>
      <c r="K16" s="67"/>
      <c r="L16" s="163"/>
      <c r="M16" s="163"/>
      <c r="N16" s="163"/>
      <c r="O16" s="163"/>
      <c r="P16" s="163"/>
      <c r="Q16" s="164"/>
      <c r="R16" s="165"/>
      <c r="S16" s="166"/>
      <c r="T16" s="163"/>
      <c r="U16" s="165"/>
      <c r="V16" s="63"/>
      <c r="W16" s="58"/>
      <c r="X16" s="68"/>
      <c r="Y16" s="101"/>
      <c r="Z16" s="101"/>
    </row>
    <row r="17" spans="1:26" ht="75" customHeight="1" thickBot="1">
      <c r="A17" s="80">
        <v>34680</v>
      </c>
      <c r="B17" s="92" t="s">
        <v>41</v>
      </c>
      <c r="C17" s="69" t="s">
        <v>35</v>
      </c>
      <c r="D17" s="87" t="s">
        <v>42</v>
      </c>
      <c r="E17" s="80">
        <v>34680</v>
      </c>
      <c r="F17" s="82"/>
      <c r="G17" s="83">
        <v>42339</v>
      </c>
      <c r="H17" s="153">
        <v>3806000</v>
      </c>
      <c r="I17" s="81"/>
      <c r="J17" s="169"/>
      <c r="K17" s="180"/>
      <c r="L17" s="153"/>
      <c r="M17" s="153"/>
      <c r="N17" s="153"/>
      <c r="O17" s="153"/>
      <c r="P17" s="158"/>
      <c r="Q17" s="153">
        <v>3692900</v>
      </c>
      <c r="R17" s="167"/>
      <c r="S17" s="168">
        <f>H17-Q17</f>
        <v>113100</v>
      </c>
      <c r="T17" s="153"/>
      <c r="U17" s="169">
        <f>S17</f>
        <v>113100</v>
      </c>
      <c r="V17" s="65"/>
      <c r="W17" s="84"/>
      <c r="X17" s="95"/>
      <c r="Y17" s="100"/>
      <c r="Z17" s="182" t="s">
        <v>54</v>
      </c>
    </row>
    <row r="18" spans="1:26" ht="84" customHeight="1" thickBot="1">
      <c r="A18" s="18">
        <v>34872</v>
      </c>
      <c r="B18" s="20" t="s">
        <v>43</v>
      </c>
      <c r="C18" s="69" t="s">
        <v>35</v>
      </c>
      <c r="D18" s="85" t="s">
        <v>42</v>
      </c>
      <c r="E18" s="18">
        <v>34872</v>
      </c>
      <c r="F18" s="86"/>
      <c r="G18" s="116">
        <v>42339</v>
      </c>
      <c r="H18" s="151">
        <v>6676224</v>
      </c>
      <c r="I18" s="11"/>
      <c r="J18" s="148"/>
      <c r="K18" s="181"/>
      <c r="L18" s="151"/>
      <c r="M18" s="151"/>
      <c r="N18" s="151"/>
      <c r="O18" s="151"/>
      <c r="P18" s="158"/>
      <c r="Q18" s="151">
        <v>6489215</v>
      </c>
      <c r="R18" s="152"/>
      <c r="S18" s="170">
        <f>H18-Q18</f>
        <v>187009</v>
      </c>
      <c r="T18" s="151"/>
      <c r="U18" s="148">
        <f>S18+T18</f>
        <v>187009</v>
      </c>
      <c r="V18" s="60"/>
      <c r="W18" s="56"/>
      <c r="X18" s="61"/>
      <c r="Y18" s="96"/>
      <c r="Z18" s="183" t="s">
        <v>55</v>
      </c>
    </row>
    <row r="19" spans="1:27" ht="120.75" customHeight="1">
      <c r="A19" s="15">
        <v>34932</v>
      </c>
      <c r="B19" s="21" t="s">
        <v>44</v>
      </c>
      <c r="C19" s="69" t="s">
        <v>35</v>
      </c>
      <c r="D19" s="89" t="s">
        <v>42</v>
      </c>
      <c r="E19" s="15">
        <v>34932</v>
      </c>
      <c r="F19" s="88"/>
      <c r="G19" s="116">
        <v>42339</v>
      </c>
      <c r="H19" s="149">
        <f>3112899</f>
        <v>3112899</v>
      </c>
      <c r="I19" s="8"/>
      <c r="J19" s="150"/>
      <c r="K19" s="181"/>
      <c r="L19" s="149"/>
      <c r="M19" s="149"/>
      <c r="N19" s="149"/>
      <c r="O19" s="149"/>
      <c r="P19" s="158"/>
      <c r="Q19" s="151">
        <v>3081877</v>
      </c>
      <c r="R19" s="171"/>
      <c r="S19" s="170">
        <f>H19-Q19</f>
        <v>31022</v>
      </c>
      <c r="T19" s="149"/>
      <c r="U19" s="148">
        <f>S19+T19</f>
        <v>31022</v>
      </c>
      <c r="V19" s="172"/>
      <c r="W19" s="57"/>
      <c r="X19" s="62"/>
      <c r="Y19" s="96"/>
      <c r="Z19" s="146" t="s">
        <v>56</v>
      </c>
      <c r="AA19" s="141"/>
    </row>
    <row r="20" spans="1:27" s="141" customFormat="1" ht="20.25" customHeight="1" thickBot="1">
      <c r="A20" s="119"/>
      <c r="B20" s="120"/>
      <c r="C20" s="142" t="s">
        <v>45</v>
      </c>
      <c r="D20" s="121"/>
      <c r="E20" s="119"/>
      <c r="F20" s="122"/>
      <c r="G20" s="123"/>
      <c r="H20" s="173">
        <f>SUM(H17:H19)</f>
        <v>13595123</v>
      </c>
      <c r="I20" s="125"/>
      <c r="J20" s="176"/>
      <c r="K20" s="145"/>
      <c r="L20" s="173">
        <f>+SUM(L17:L19)</f>
        <v>0</v>
      </c>
      <c r="M20" s="173"/>
      <c r="N20" s="173"/>
      <c r="O20" s="173">
        <f>O17+O18+O19</f>
        <v>0</v>
      </c>
      <c r="P20" s="173">
        <f>P17+P18+P19</f>
        <v>0</v>
      </c>
      <c r="Q20" s="173">
        <f>SUM(Q17:Q19)</f>
        <v>13263992</v>
      </c>
      <c r="R20" s="174"/>
      <c r="S20" s="175">
        <f>SUM(S17:S19)-V20</f>
        <v>331131</v>
      </c>
      <c r="T20" s="173"/>
      <c r="U20" s="176">
        <f>S20+T20</f>
        <v>331131</v>
      </c>
      <c r="V20" s="127">
        <f>SUM(V19)</f>
        <v>0</v>
      </c>
      <c r="W20" s="124"/>
      <c r="X20" s="126">
        <f>+X19</f>
        <v>0</v>
      </c>
      <c r="Y20" s="128">
        <v>0</v>
      </c>
      <c r="Z20" s="128"/>
      <c r="AA20" s="31"/>
    </row>
    <row r="21" spans="1:27" ht="39" customHeight="1">
      <c r="A21" s="193" t="s">
        <v>65</v>
      </c>
      <c r="B21" s="194" t="s">
        <v>66</v>
      </c>
      <c r="C21" s="191" t="s">
        <v>35</v>
      </c>
      <c r="D21" s="192" t="s">
        <v>67</v>
      </c>
      <c r="E21" s="193" t="s">
        <v>65</v>
      </c>
      <c r="F21" s="195" t="s">
        <v>61</v>
      </c>
      <c r="G21" s="196" t="s">
        <v>68</v>
      </c>
      <c r="H21" s="197">
        <v>15000000</v>
      </c>
      <c r="I21" s="204" t="s">
        <v>62</v>
      </c>
      <c r="J21" s="197">
        <v>1068115.09</v>
      </c>
      <c r="K21" s="202" t="s">
        <v>108</v>
      </c>
      <c r="L21" s="197">
        <v>14648947.89</v>
      </c>
      <c r="M21" s="197">
        <v>46228.24</v>
      </c>
      <c r="N21" s="197"/>
      <c r="O21" s="197"/>
      <c r="P21" s="197">
        <f>L21+M21+O21</f>
        <v>14695176.13</v>
      </c>
      <c r="Q21" s="198">
        <v>15000000</v>
      </c>
      <c r="R21" s="197">
        <v>1068115.09</v>
      </c>
      <c r="S21" s="197">
        <f aca="true" t="shared" si="2" ref="S21:S36">H21-Q21</f>
        <v>0</v>
      </c>
      <c r="T21" s="197">
        <f aca="true" t="shared" si="3" ref="T21:T29">J21-R21</f>
        <v>0</v>
      </c>
      <c r="U21" s="197">
        <f aca="true" t="shared" si="4" ref="U21:U36">S21+T21</f>
        <v>0</v>
      </c>
      <c r="V21" s="53"/>
      <c r="W21" s="53"/>
      <c r="X21" s="199"/>
      <c r="Y21" s="199"/>
      <c r="Z21" s="200"/>
      <c r="AA21" s="140"/>
    </row>
    <row r="22" spans="1:27" ht="39" customHeight="1">
      <c r="A22" s="193" t="s">
        <v>72</v>
      </c>
      <c r="B22" s="194" t="s">
        <v>73</v>
      </c>
      <c r="C22" s="191" t="s">
        <v>35</v>
      </c>
      <c r="D22" s="192" t="s">
        <v>86</v>
      </c>
      <c r="E22" s="193" t="s">
        <v>72</v>
      </c>
      <c r="F22" s="192" t="s">
        <v>74</v>
      </c>
      <c r="G22" s="196" t="s">
        <v>87</v>
      </c>
      <c r="H22" s="197">
        <v>16295400</v>
      </c>
      <c r="I22" s="201" t="s">
        <v>60</v>
      </c>
      <c r="J22" s="197">
        <v>1357064.08</v>
      </c>
      <c r="K22" s="202"/>
      <c r="L22" s="197"/>
      <c r="M22" s="197"/>
      <c r="N22" s="197"/>
      <c r="O22" s="197"/>
      <c r="P22" s="197">
        <f>L22+M22+O22</f>
        <v>0</v>
      </c>
      <c r="Q22" s="198">
        <v>4734500</v>
      </c>
      <c r="R22" s="197">
        <v>1357064.08</v>
      </c>
      <c r="S22" s="197">
        <f t="shared" si="2"/>
        <v>11560900</v>
      </c>
      <c r="T22" s="197">
        <f t="shared" si="3"/>
        <v>0</v>
      </c>
      <c r="U22" s="197">
        <f t="shared" si="4"/>
        <v>11560900</v>
      </c>
      <c r="V22" s="53"/>
      <c r="W22" s="53" t="s">
        <v>64</v>
      </c>
      <c r="X22" s="199"/>
      <c r="Y22" s="199"/>
      <c r="Z22" s="200"/>
      <c r="AA22" s="140"/>
    </row>
    <row r="23" spans="1:27" ht="39" customHeight="1">
      <c r="A23" s="193" t="s">
        <v>69</v>
      </c>
      <c r="B23" s="194" t="s">
        <v>76</v>
      </c>
      <c r="C23" s="191" t="s">
        <v>35</v>
      </c>
      <c r="D23" s="192" t="s">
        <v>70</v>
      </c>
      <c r="E23" s="193" t="s">
        <v>69</v>
      </c>
      <c r="F23" s="195" t="s">
        <v>61</v>
      </c>
      <c r="G23" s="196" t="s">
        <v>71</v>
      </c>
      <c r="H23" s="197">
        <v>14490564</v>
      </c>
      <c r="I23" s="204" t="s">
        <v>62</v>
      </c>
      <c r="J23" s="197">
        <v>996233.88</v>
      </c>
      <c r="K23" s="202" t="s">
        <v>108</v>
      </c>
      <c r="L23" s="197">
        <v>14489063.11</v>
      </c>
      <c r="M23" s="197">
        <v>45723.68</v>
      </c>
      <c r="N23" s="197"/>
      <c r="O23" s="197"/>
      <c r="P23" s="197">
        <f>L23+M23+O23</f>
        <v>14534786.79</v>
      </c>
      <c r="Q23" s="198">
        <v>14490564</v>
      </c>
      <c r="R23" s="197">
        <v>996233.88</v>
      </c>
      <c r="S23" s="197">
        <f t="shared" si="2"/>
        <v>0</v>
      </c>
      <c r="T23" s="197">
        <f t="shared" si="3"/>
        <v>0</v>
      </c>
      <c r="U23" s="197">
        <f t="shared" si="4"/>
        <v>0</v>
      </c>
      <c r="V23" s="53"/>
      <c r="W23" s="53"/>
      <c r="X23" s="199"/>
      <c r="Y23" s="199"/>
      <c r="Z23" s="200"/>
      <c r="AA23" s="140"/>
    </row>
    <row r="24" spans="1:27" ht="39" customHeight="1">
      <c r="A24" s="193" t="s">
        <v>79</v>
      </c>
      <c r="B24" s="194" t="s">
        <v>80</v>
      </c>
      <c r="C24" s="191" t="s">
        <v>35</v>
      </c>
      <c r="D24" s="192" t="s">
        <v>81</v>
      </c>
      <c r="E24" s="193" t="s">
        <v>79</v>
      </c>
      <c r="F24" s="195" t="s">
        <v>61</v>
      </c>
      <c r="G24" s="196" t="s">
        <v>78</v>
      </c>
      <c r="H24" s="197">
        <v>37431300</v>
      </c>
      <c r="I24" s="204" t="s">
        <v>62</v>
      </c>
      <c r="J24" s="197">
        <v>1706200.7</v>
      </c>
      <c r="K24" s="202"/>
      <c r="L24" s="197"/>
      <c r="M24" s="197"/>
      <c r="N24" s="197"/>
      <c r="O24" s="197"/>
      <c r="P24" s="197">
        <f>L24+M24+O24</f>
        <v>0</v>
      </c>
      <c r="Q24" s="198"/>
      <c r="R24" s="197">
        <v>1706200.7</v>
      </c>
      <c r="S24" s="197">
        <f t="shared" si="2"/>
        <v>37431300</v>
      </c>
      <c r="T24" s="197">
        <f t="shared" si="3"/>
        <v>0</v>
      </c>
      <c r="U24" s="197">
        <f t="shared" si="4"/>
        <v>37431300</v>
      </c>
      <c r="V24" s="53"/>
      <c r="W24" s="53"/>
      <c r="X24" s="199"/>
      <c r="Y24" s="199"/>
      <c r="Z24" s="200"/>
      <c r="AA24" s="140"/>
    </row>
    <row r="25" spans="1:27" ht="39" customHeight="1">
      <c r="A25" s="193" t="s">
        <v>88</v>
      </c>
      <c r="B25" s="194" t="s">
        <v>89</v>
      </c>
      <c r="C25" s="191" t="s">
        <v>35</v>
      </c>
      <c r="D25" s="192" t="s">
        <v>90</v>
      </c>
      <c r="E25" s="193" t="s">
        <v>88</v>
      </c>
      <c r="F25" s="195" t="s">
        <v>83</v>
      </c>
      <c r="G25" s="196" t="s">
        <v>99</v>
      </c>
      <c r="H25" s="197">
        <v>1933803</v>
      </c>
      <c r="I25" s="204" t="s">
        <v>82</v>
      </c>
      <c r="J25" s="197">
        <v>521.56</v>
      </c>
      <c r="K25" s="202" t="s">
        <v>107</v>
      </c>
      <c r="L25" s="197">
        <v>784740</v>
      </c>
      <c r="M25" s="197">
        <v>208.97</v>
      </c>
      <c r="N25" s="197"/>
      <c r="O25" s="197"/>
      <c r="P25" s="197">
        <f>L25+M25+O25+N25</f>
        <v>784948.97</v>
      </c>
      <c r="Q25" s="198">
        <v>1933803</v>
      </c>
      <c r="R25" s="197">
        <v>521.56</v>
      </c>
      <c r="S25" s="197">
        <f t="shared" si="2"/>
        <v>0</v>
      </c>
      <c r="T25" s="197">
        <f t="shared" si="3"/>
        <v>0</v>
      </c>
      <c r="U25" s="197">
        <f t="shared" si="4"/>
        <v>0</v>
      </c>
      <c r="V25" s="53"/>
      <c r="W25" s="53"/>
      <c r="X25" s="199"/>
      <c r="Y25" s="199"/>
      <c r="Z25" s="200"/>
      <c r="AA25" s="140"/>
    </row>
    <row r="26" spans="1:27" ht="39" customHeight="1">
      <c r="A26" s="193" t="s">
        <v>91</v>
      </c>
      <c r="B26" s="194" t="s">
        <v>92</v>
      </c>
      <c r="C26" s="191" t="s">
        <v>35</v>
      </c>
      <c r="D26" s="192" t="s">
        <v>93</v>
      </c>
      <c r="E26" s="193" t="s">
        <v>91</v>
      </c>
      <c r="F26" s="195" t="s">
        <v>61</v>
      </c>
      <c r="G26" s="196" t="s">
        <v>94</v>
      </c>
      <c r="H26" s="197">
        <v>6627253.74</v>
      </c>
      <c r="I26" s="204" t="s">
        <v>62</v>
      </c>
      <c r="J26" s="197">
        <v>15478.72</v>
      </c>
      <c r="K26" s="202"/>
      <c r="L26" s="197"/>
      <c r="M26" s="197"/>
      <c r="N26" s="197"/>
      <c r="O26" s="197"/>
      <c r="P26" s="197">
        <f>L26+M26+O26+N26</f>
        <v>0</v>
      </c>
      <c r="Q26" s="198"/>
      <c r="R26" s="197">
        <v>15478.72</v>
      </c>
      <c r="S26" s="197">
        <f t="shared" si="2"/>
        <v>6627253.74</v>
      </c>
      <c r="T26" s="197">
        <f t="shared" si="3"/>
        <v>0</v>
      </c>
      <c r="U26" s="197">
        <f t="shared" si="4"/>
        <v>6627253.74</v>
      </c>
      <c r="V26" s="53"/>
      <c r="W26" s="53"/>
      <c r="X26" s="199"/>
      <c r="Y26" s="199"/>
      <c r="Z26" s="200"/>
      <c r="AA26" s="140"/>
    </row>
    <row r="27" spans="1:27" ht="39" customHeight="1">
      <c r="A27" s="193" t="s">
        <v>95</v>
      </c>
      <c r="B27" s="194" t="s">
        <v>96</v>
      </c>
      <c r="C27" s="191" t="s">
        <v>35</v>
      </c>
      <c r="D27" s="192" t="s">
        <v>97</v>
      </c>
      <c r="E27" s="193" t="s">
        <v>98</v>
      </c>
      <c r="F27" s="195" t="s">
        <v>61</v>
      </c>
      <c r="G27" s="196" t="s">
        <v>94</v>
      </c>
      <c r="H27" s="197">
        <v>2500000</v>
      </c>
      <c r="I27" s="204" t="s">
        <v>62</v>
      </c>
      <c r="J27" s="197">
        <v>2636.99</v>
      </c>
      <c r="K27" s="202"/>
      <c r="L27" s="197"/>
      <c r="M27" s="197"/>
      <c r="N27" s="197"/>
      <c r="O27" s="197"/>
      <c r="P27" s="197">
        <f>L27+M27+O27+N27</f>
        <v>0</v>
      </c>
      <c r="Q27" s="198"/>
      <c r="R27" s="197">
        <v>2636.99</v>
      </c>
      <c r="S27" s="197">
        <f t="shared" si="2"/>
        <v>2500000</v>
      </c>
      <c r="T27" s="197">
        <f t="shared" si="3"/>
        <v>0</v>
      </c>
      <c r="U27" s="197">
        <f t="shared" si="4"/>
        <v>2500000</v>
      </c>
      <c r="V27" s="53"/>
      <c r="W27" s="53"/>
      <c r="X27" s="199"/>
      <c r="Y27" s="199"/>
      <c r="Z27" s="200"/>
      <c r="AA27" s="140"/>
    </row>
    <row r="28" spans="1:27" ht="39" customHeight="1">
      <c r="A28" s="193">
        <v>42366</v>
      </c>
      <c r="B28" s="194" t="s">
        <v>104</v>
      </c>
      <c r="C28" s="191" t="s">
        <v>35</v>
      </c>
      <c r="D28" s="192" t="s">
        <v>103</v>
      </c>
      <c r="E28" s="193">
        <v>42366</v>
      </c>
      <c r="F28" s="195" t="s">
        <v>83</v>
      </c>
      <c r="G28" s="196" t="s">
        <v>105</v>
      </c>
      <c r="H28" s="197">
        <v>2518297</v>
      </c>
      <c r="I28" s="204" t="s">
        <v>82</v>
      </c>
      <c r="J28" s="197"/>
      <c r="K28" s="202"/>
      <c r="L28" s="197"/>
      <c r="M28" s="197"/>
      <c r="N28" s="197"/>
      <c r="O28" s="197"/>
      <c r="P28" s="197"/>
      <c r="Q28" s="198"/>
      <c r="R28" s="197"/>
      <c r="S28" s="197">
        <f t="shared" si="2"/>
        <v>2518297</v>
      </c>
      <c r="T28" s="197">
        <f t="shared" si="3"/>
        <v>0</v>
      </c>
      <c r="U28" s="197">
        <f t="shared" si="4"/>
        <v>2518297</v>
      </c>
      <c r="V28" s="53"/>
      <c r="W28" s="53"/>
      <c r="X28" s="199"/>
      <c r="Y28" s="199"/>
      <c r="Z28" s="200"/>
      <c r="AA28" s="140"/>
    </row>
    <row r="29" spans="1:27" ht="39" customHeight="1">
      <c r="A29" s="193" t="s">
        <v>100</v>
      </c>
      <c r="B29" s="194" t="s">
        <v>101</v>
      </c>
      <c r="C29" s="191" t="s">
        <v>35</v>
      </c>
      <c r="D29" s="192" t="s">
        <v>102</v>
      </c>
      <c r="E29" s="193" t="s">
        <v>100</v>
      </c>
      <c r="F29" s="195" t="s">
        <v>61</v>
      </c>
      <c r="G29" s="205" t="s">
        <v>106</v>
      </c>
      <c r="H29" s="197">
        <v>471549</v>
      </c>
      <c r="I29" s="204" t="s">
        <v>62</v>
      </c>
      <c r="J29" s="197"/>
      <c r="K29" s="202"/>
      <c r="L29" s="197"/>
      <c r="M29" s="197"/>
      <c r="N29" s="197"/>
      <c r="O29" s="197"/>
      <c r="P29" s="197"/>
      <c r="Q29" s="198"/>
      <c r="R29" s="197"/>
      <c r="S29" s="197">
        <f t="shared" si="2"/>
        <v>471549</v>
      </c>
      <c r="T29" s="197">
        <f t="shared" si="3"/>
        <v>0</v>
      </c>
      <c r="U29" s="197">
        <f t="shared" si="4"/>
        <v>471549</v>
      </c>
      <c r="V29" s="53"/>
      <c r="W29" s="53"/>
      <c r="X29" s="199"/>
      <c r="Y29" s="199"/>
      <c r="Z29" s="200"/>
      <c r="AA29" s="140"/>
    </row>
    <row r="30" spans="1:27" ht="39" customHeight="1">
      <c r="A30" s="193" t="s">
        <v>110</v>
      </c>
      <c r="B30" s="194" t="s">
        <v>111</v>
      </c>
      <c r="C30" s="191" t="s">
        <v>35</v>
      </c>
      <c r="D30" s="192" t="s">
        <v>113</v>
      </c>
      <c r="E30" s="193" t="s">
        <v>114</v>
      </c>
      <c r="F30" s="195" t="s">
        <v>83</v>
      </c>
      <c r="G30" s="205" t="s">
        <v>116</v>
      </c>
      <c r="H30" s="197">
        <v>71000</v>
      </c>
      <c r="I30" s="204" t="s">
        <v>82</v>
      </c>
      <c r="J30" s="197"/>
      <c r="K30" s="202"/>
      <c r="L30" s="197"/>
      <c r="M30" s="197"/>
      <c r="N30" s="197"/>
      <c r="O30" s="197"/>
      <c r="P30" s="197"/>
      <c r="Q30" s="198"/>
      <c r="R30" s="197"/>
      <c r="S30" s="197">
        <f t="shared" si="2"/>
        <v>71000</v>
      </c>
      <c r="T30" s="197"/>
      <c r="U30" s="197">
        <f t="shared" si="4"/>
        <v>71000</v>
      </c>
      <c r="V30" s="53"/>
      <c r="W30" s="53"/>
      <c r="X30" s="199"/>
      <c r="Y30" s="199"/>
      <c r="Z30" s="200"/>
      <c r="AA30" s="140"/>
    </row>
    <row r="31" spans="1:27" ht="39" customHeight="1">
      <c r="A31" s="193" t="s">
        <v>115</v>
      </c>
      <c r="B31" s="194" t="s">
        <v>118</v>
      </c>
      <c r="C31" s="191" t="s">
        <v>35</v>
      </c>
      <c r="D31" s="192" t="s">
        <v>112</v>
      </c>
      <c r="E31" s="193" t="s">
        <v>115</v>
      </c>
      <c r="F31" s="195" t="s">
        <v>61</v>
      </c>
      <c r="G31" s="205" t="s">
        <v>117</v>
      </c>
      <c r="H31" s="197">
        <v>7785100</v>
      </c>
      <c r="I31" s="204" t="s">
        <v>82</v>
      </c>
      <c r="J31" s="197"/>
      <c r="K31" s="202"/>
      <c r="L31" s="197"/>
      <c r="M31" s="197"/>
      <c r="N31" s="197"/>
      <c r="O31" s="197"/>
      <c r="P31" s="197"/>
      <c r="Q31" s="198"/>
      <c r="R31" s="197"/>
      <c r="S31" s="197">
        <f t="shared" si="2"/>
        <v>7785100</v>
      </c>
      <c r="T31" s="197"/>
      <c r="U31" s="197">
        <f t="shared" si="4"/>
        <v>7785100</v>
      </c>
      <c r="V31" s="53"/>
      <c r="W31" s="53"/>
      <c r="X31" s="199"/>
      <c r="Y31" s="199"/>
      <c r="Z31" s="200"/>
      <c r="AA31" s="140"/>
    </row>
    <row r="32" spans="1:27" ht="39" customHeight="1">
      <c r="A32" s="193" t="s">
        <v>119</v>
      </c>
      <c r="B32" s="194" t="s">
        <v>120</v>
      </c>
      <c r="C32" s="191" t="s">
        <v>35</v>
      </c>
      <c r="D32" s="192" t="s">
        <v>121</v>
      </c>
      <c r="E32" s="193" t="s">
        <v>119</v>
      </c>
      <c r="F32" s="195" t="s">
        <v>61</v>
      </c>
      <c r="G32" s="205" t="s">
        <v>117</v>
      </c>
      <c r="H32" s="197">
        <v>5482639</v>
      </c>
      <c r="I32" s="204" t="s">
        <v>82</v>
      </c>
      <c r="J32" s="197"/>
      <c r="K32" s="202"/>
      <c r="L32" s="197"/>
      <c r="M32" s="197"/>
      <c r="N32" s="197"/>
      <c r="O32" s="197"/>
      <c r="P32" s="197"/>
      <c r="Q32" s="198"/>
      <c r="R32" s="197"/>
      <c r="S32" s="197">
        <f t="shared" si="2"/>
        <v>5482639</v>
      </c>
      <c r="T32" s="197"/>
      <c r="U32" s="197">
        <f t="shared" si="4"/>
        <v>5482639</v>
      </c>
      <c r="V32" s="53"/>
      <c r="W32" s="53"/>
      <c r="X32" s="199"/>
      <c r="Y32" s="199"/>
      <c r="Z32" s="200"/>
      <c r="AA32" s="140"/>
    </row>
    <row r="33" spans="1:27" ht="39" customHeight="1">
      <c r="A33" s="193" t="s">
        <v>122</v>
      </c>
      <c r="B33" s="194" t="s">
        <v>123</v>
      </c>
      <c r="C33" s="191" t="s">
        <v>35</v>
      </c>
      <c r="D33" s="192" t="s">
        <v>124</v>
      </c>
      <c r="E33" s="193" t="s">
        <v>122</v>
      </c>
      <c r="F33" s="195" t="s">
        <v>61</v>
      </c>
      <c r="G33" s="205" t="s">
        <v>117</v>
      </c>
      <c r="H33" s="197">
        <v>10032065</v>
      </c>
      <c r="I33" s="204" t="s">
        <v>82</v>
      </c>
      <c r="J33" s="197"/>
      <c r="K33" s="202"/>
      <c r="L33" s="197"/>
      <c r="M33" s="197"/>
      <c r="N33" s="197"/>
      <c r="O33" s="197"/>
      <c r="P33" s="197"/>
      <c r="Q33" s="198"/>
      <c r="R33" s="197"/>
      <c r="S33" s="197">
        <f t="shared" si="2"/>
        <v>10032065</v>
      </c>
      <c r="T33" s="197"/>
      <c r="U33" s="197">
        <f t="shared" si="4"/>
        <v>10032065</v>
      </c>
      <c r="V33" s="53"/>
      <c r="W33" s="53"/>
      <c r="X33" s="199"/>
      <c r="Y33" s="199"/>
      <c r="Z33" s="200"/>
      <c r="AA33" s="140"/>
    </row>
    <row r="34" spans="1:27" ht="39" customHeight="1">
      <c r="A34" s="193" t="s">
        <v>125</v>
      </c>
      <c r="B34" s="194" t="s">
        <v>127</v>
      </c>
      <c r="C34" s="191" t="s">
        <v>35</v>
      </c>
      <c r="D34" s="192" t="s">
        <v>126</v>
      </c>
      <c r="E34" s="193" t="s">
        <v>125</v>
      </c>
      <c r="F34" s="195" t="s">
        <v>61</v>
      </c>
      <c r="G34" s="205" t="s">
        <v>117</v>
      </c>
      <c r="H34" s="197">
        <v>1107449</v>
      </c>
      <c r="I34" s="204" t="s">
        <v>82</v>
      </c>
      <c r="J34" s="197"/>
      <c r="K34" s="202"/>
      <c r="L34" s="197"/>
      <c r="M34" s="197"/>
      <c r="N34" s="197"/>
      <c r="O34" s="197"/>
      <c r="P34" s="197"/>
      <c r="Q34" s="198"/>
      <c r="R34" s="197"/>
      <c r="S34" s="197">
        <f t="shared" si="2"/>
        <v>1107449</v>
      </c>
      <c r="T34" s="197"/>
      <c r="U34" s="197">
        <f t="shared" si="4"/>
        <v>1107449</v>
      </c>
      <c r="V34" s="53"/>
      <c r="W34" s="53"/>
      <c r="X34" s="199"/>
      <c r="Y34" s="199"/>
      <c r="Z34" s="200"/>
      <c r="AA34" s="140"/>
    </row>
    <row r="35" spans="1:27" ht="39" customHeight="1">
      <c r="A35" s="193" t="s">
        <v>128</v>
      </c>
      <c r="B35" s="194" t="s">
        <v>129</v>
      </c>
      <c r="C35" s="191" t="s">
        <v>35</v>
      </c>
      <c r="D35" s="192" t="s">
        <v>130</v>
      </c>
      <c r="E35" s="193" t="s">
        <v>128</v>
      </c>
      <c r="F35" s="195" t="s">
        <v>132</v>
      </c>
      <c r="G35" s="205" t="s">
        <v>134</v>
      </c>
      <c r="H35" s="197">
        <v>3430096</v>
      </c>
      <c r="I35" s="204" t="s">
        <v>82</v>
      </c>
      <c r="J35" s="197"/>
      <c r="K35" s="202"/>
      <c r="L35" s="197"/>
      <c r="M35" s="197"/>
      <c r="N35" s="197"/>
      <c r="O35" s="197"/>
      <c r="P35" s="197"/>
      <c r="Q35" s="198"/>
      <c r="R35" s="197"/>
      <c r="S35" s="197">
        <f t="shared" si="2"/>
        <v>3430096</v>
      </c>
      <c r="T35" s="197"/>
      <c r="U35" s="197">
        <f t="shared" si="4"/>
        <v>3430096</v>
      </c>
      <c r="V35" s="53"/>
      <c r="W35" s="53"/>
      <c r="X35" s="199"/>
      <c r="Y35" s="199"/>
      <c r="Z35" s="200"/>
      <c r="AA35" s="140"/>
    </row>
    <row r="36" spans="1:27" ht="39" customHeight="1">
      <c r="A36" s="193" t="s">
        <v>128</v>
      </c>
      <c r="B36" s="194" t="s">
        <v>135</v>
      </c>
      <c r="C36" s="191" t="s">
        <v>35</v>
      </c>
      <c r="D36" s="192" t="s">
        <v>131</v>
      </c>
      <c r="E36" s="193" t="s">
        <v>128</v>
      </c>
      <c r="F36" s="195" t="s">
        <v>133</v>
      </c>
      <c r="G36" s="205" t="s">
        <v>134</v>
      </c>
      <c r="H36" s="197">
        <v>39897160</v>
      </c>
      <c r="I36" s="204" t="s">
        <v>82</v>
      </c>
      <c r="J36" s="197"/>
      <c r="K36" s="202"/>
      <c r="L36" s="197"/>
      <c r="M36" s="197"/>
      <c r="N36" s="197"/>
      <c r="O36" s="197"/>
      <c r="P36" s="197"/>
      <c r="Q36" s="198"/>
      <c r="R36" s="197"/>
      <c r="S36" s="197">
        <f t="shared" si="2"/>
        <v>39897160</v>
      </c>
      <c r="T36" s="197"/>
      <c r="U36" s="197">
        <f t="shared" si="4"/>
        <v>39897160</v>
      </c>
      <c r="V36" s="53"/>
      <c r="W36" s="53"/>
      <c r="X36" s="199"/>
      <c r="Y36" s="199"/>
      <c r="Z36" s="200"/>
      <c r="AA36" s="140"/>
    </row>
    <row r="37" spans="1:27" ht="33" customHeight="1" thickBot="1">
      <c r="A37" s="184"/>
      <c r="B37" s="185"/>
      <c r="C37" s="186" t="s">
        <v>59</v>
      </c>
      <c r="D37" s="203" t="s">
        <v>109</v>
      </c>
      <c r="E37" s="187"/>
      <c r="F37" s="186"/>
      <c r="G37" s="188"/>
      <c r="H37" s="189">
        <f>H21+H22+H23+H24+H25+H26+H27+H28+H29+H30+H31+H32+H33+H34+H35+H36</f>
        <v>165073675.74</v>
      </c>
      <c r="I37" s="189"/>
      <c r="J37" s="189">
        <f>J21+J22+J23+J24+J25+J26+J27+J28+J29+J30+J31+J32+J33+J34+J35+J36</f>
        <v>5146251.02</v>
      </c>
      <c r="K37" s="189"/>
      <c r="L37" s="189">
        <f aca="true" t="shared" si="5" ref="L37:U37">L21+L22+L23+L24+L25+L26+L27+L28+L29+L30+L31+L32+L33+L34+L35+L36</f>
        <v>29922751</v>
      </c>
      <c r="M37" s="189">
        <f t="shared" si="5"/>
        <v>92160.89</v>
      </c>
      <c r="N37" s="189">
        <f t="shared" si="5"/>
        <v>0</v>
      </c>
      <c r="O37" s="189">
        <f t="shared" si="5"/>
        <v>0</v>
      </c>
      <c r="P37" s="189">
        <f t="shared" si="5"/>
        <v>30014911.89</v>
      </c>
      <c r="Q37" s="189">
        <f t="shared" si="5"/>
        <v>36158867</v>
      </c>
      <c r="R37" s="189">
        <f t="shared" si="5"/>
        <v>5146251.02</v>
      </c>
      <c r="S37" s="189">
        <f t="shared" si="5"/>
        <v>128914808.74000001</v>
      </c>
      <c r="T37" s="189">
        <f t="shared" si="5"/>
        <v>0</v>
      </c>
      <c r="U37" s="189">
        <f t="shared" si="5"/>
        <v>128914808.74000001</v>
      </c>
      <c r="V37" s="189"/>
      <c r="W37" s="189"/>
      <c r="X37" s="189"/>
      <c r="Y37" s="189" t="e">
        <f>+SUM(#REF!)</f>
        <v>#REF!</v>
      </c>
      <c r="Z37" s="190"/>
      <c r="AA37" s="140"/>
    </row>
    <row r="38" spans="1:27" s="140" customFormat="1" ht="21.75" customHeight="1" thickBot="1">
      <c r="A38" s="114" t="s">
        <v>63</v>
      </c>
      <c r="B38" s="115"/>
      <c r="C38" s="133" t="s">
        <v>59</v>
      </c>
      <c r="D38" s="209" t="s">
        <v>109</v>
      </c>
      <c r="E38" s="210"/>
      <c r="F38" s="117"/>
      <c r="G38" s="118"/>
      <c r="H38" s="177">
        <f>H15+H20+H37</f>
        <v>179750498.74</v>
      </c>
      <c r="I38" s="177"/>
      <c r="J38" s="177">
        <f>J15+J20+J37</f>
        <v>5146251.02</v>
      </c>
      <c r="K38" s="177"/>
      <c r="L38" s="177">
        <f>+L15+L20+L37</f>
        <v>29922751</v>
      </c>
      <c r="M38" s="177">
        <f>+M20+M37</f>
        <v>92160.89</v>
      </c>
      <c r="N38" s="177">
        <f>+N20+N37</f>
        <v>0</v>
      </c>
      <c r="O38" s="177">
        <f>+O15+O20+O37</f>
        <v>0</v>
      </c>
      <c r="P38" s="177">
        <f>+P15+P20+P37</f>
        <v>30014911.89</v>
      </c>
      <c r="Q38" s="177">
        <f>Q15+Q20+Q37</f>
        <v>50484413</v>
      </c>
      <c r="R38" s="177">
        <f aca="true" t="shared" si="6" ref="R38:Y38">+R15+R20+R37</f>
        <v>5146251.02</v>
      </c>
      <c r="S38" s="177">
        <f t="shared" si="6"/>
        <v>129266085.74000001</v>
      </c>
      <c r="T38" s="177">
        <f t="shared" si="6"/>
        <v>0</v>
      </c>
      <c r="U38" s="177">
        <f t="shared" si="6"/>
        <v>129266085.74000001</v>
      </c>
      <c r="V38" s="177">
        <f>+V15+V20+V37</f>
        <v>0</v>
      </c>
      <c r="W38" s="177">
        <f t="shared" si="6"/>
        <v>0</v>
      </c>
      <c r="X38" s="177">
        <f t="shared" si="6"/>
        <v>0</v>
      </c>
      <c r="Y38" s="177" t="e">
        <f t="shared" si="6"/>
        <v>#REF!</v>
      </c>
      <c r="Z38" s="135"/>
      <c r="AA38" s="31"/>
    </row>
    <row r="39" spans="4:21" ht="31.5" customHeight="1">
      <c r="D39" s="136" t="s">
        <v>85</v>
      </c>
      <c r="E39" s="137"/>
      <c r="F39" s="136"/>
      <c r="G39" s="136"/>
      <c r="H39" s="138"/>
      <c r="I39" s="136"/>
      <c r="J39" s="136"/>
      <c r="K39" s="136" t="s">
        <v>84</v>
      </c>
      <c r="L39" s="136"/>
      <c r="Q39" s="136"/>
      <c r="R39" s="136"/>
      <c r="S39" s="138"/>
      <c r="T39" s="138"/>
      <c r="U39" s="147"/>
    </row>
    <row r="40" spans="4:21" ht="15">
      <c r="D40" s="136"/>
      <c r="E40" s="136"/>
      <c r="F40" s="136"/>
      <c r="G40" s="136"/>
      <c r="H40" s="138"/>
      <c r="I40" s="136"/>
      <c r="J40" s="136"/>
      <c r="K40" s="136"/>
      <c r="L40" s="136"/>
      <c r="S40" s="50"/>
      <c r="U40" s="50"/>
    </row>
    <row r="41" spans="4:12" ht="15">
      <c r="D41" s="136" t="s">
        <v>48</v>
      </c>
      <c r="E41" s="136"/>
      <c r="F41" s="136"/>
      <c r="G41" s="136"/>
      <c r="H41" s="138"/>
      <c r="I41" s="136"/>
      <c r="J41" s="136"/>
      <c r="K41" s="136" t="s">
        <v>49</v>
      </c>
      <c r="L41" s="136"/>
    </row>
  </sheetData>
  <mergeCells count="3">
    <mergeCell ref="V8:X8"/>
    <mergeCell ref="D38:E38"/>
    <mergeCell ref="D15:E15"/>
  </mergeCells>
  <printOptions/>
  <pageMargins left="0.71" right="0.56" top="0.28" bottom="0.31" header="0" footer="0"/>
  <pageSetup horizontalDpi="120" verticalDpi="12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 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1</cp:lastModifiedBy>
  <cp:lastPrinted>2016-10-11T11:31:30Z</cp:lastPrinted>
  <dcterms:created xsi:type="dcterms:W3CDTF">2002-08-16T05:10:06Z</dcterms:created>
  <dcterms:modified xsi:type="dcterms:W3CDTF">2016-10-19T06:54:19Z</dcterms:modified>
  <cp:category/>
  <cp:version/>
  <cp:contentType/>
  <cp:contentStatus/>
</cp:coreProperties>
</file>